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Durlak\Desktop\"/>
    </mc:Choice>
  </mc:AlternateContent>
  <xr:revisionPtr revIDLastSave="0" documentId="13_ncr:1_{C75D4578-4A45-4D20-899D-FCC073535986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Arkusz1" sheetId="1" state="hidden" r:id="rId1"/>
    <sheet name="MPEC paliwo" sheetId="2" state="hidden" r:id="rId2"/>
    <sheet name="Harmonogram robót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0" i="6" l="1"/>
  <c r="BA10" i="6" s="1"/>
  <c r="BB10" i="6" s="1"/>
  <c r="BC10" i="6" s="1"/>
  <c r="BD10" i="6" s="1"/>
  <c r="BE10" i="6" s="1"/>
  <c r="BF10" i="6" s="1"/>
  <c r="BG10" i="6" s="1"/>
  <c r="BH10" i="6" s="1"/>
  <c r="BI10" i="6" s="1"/>
  <c r="BJ10" i="6" s="1"/>
  <c r="BK10" i="6" s="1"/>
  <c r="BL10" i="6" s="1"/>
  <c r="BM10" i="6" s="1"/>
  <c r="BN10" i="6" s="1"/>
  <c r="BO10" i="6" s="1"/>
  <c r="BP10" i="6" s="1"/>
  <c r="BQ10" i="6" s="1"/>
  <c r="BR10" i="6" s="1"/>
  <c r="BS10" i="6" s="1"/>
  <c r="BT10" i="6" s="1"/>
  <c r="BU10" i="6" s="1"/>
  <c r="BV10" i="6" s="1"/>
  <c r="BW10" i="6" s="1"/>
  <c r="BX10" i="6" s="1"/>
  <c r="BY10" i="6" s="1"/>
  <c r="BZ10" i="6" s="1"/>
  <c r="CA10" i="6" s="1"/>
  <c r="CB10" i="6" s="1"/>
  <c r="CC10" i="6" s="1"/>
  <c r="V10" i="6"/>
  <c r="W10" i="6" s="1"/>
  <c r="X10" i="6" s="1"/>
  <c r="Y10" i="6" s="1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AJ10" i="6" s="1"/>
  <c r="AK10" i="6" s="1"/>
  <c r="AL10" i="6" s="1"/>
  <c r="AM10" i="6" s="1"/>
  <c r="AN10" i="6" s="1"/>
  <c r="AO10" i="6" s="1"/>
  <c r="AP10" i="6" s="1"/>
  <c r="AQ10" i="6" s="1"/>
  <c r="AR10" i="6" s="1"/>
  <c r="AS10" i="6" s="1"/>
  <c r="AT10" i="6" s="1"/>
  <c r="AU10" i="6" s="1"/>
  <c r="AV10" i="6" s="1"/>
  <c r="AW10" i="6" s="1"/>
  <c r="AX10" i="6" s="1"/>
  <c r="E41" i="2" l="1"/>
  <c r="Y36" i="2"/>
  <c r="V36" i="2"/>
  <c r="AE33" i="2"/>
  <c r="AF33" i="2" s="1"/>
  <c r="AF22" i="2" s="1"/>
  <c r="AC33" i="2"/>
  <c r="AD33" i="2" s="1"/>
  <c r="AD22" i="2" s="1"/>
  <c r="D33" i="2"/>
  <c r="AE32" i="2"/>
  <c r="AF32" i="2" s="1"/>
  <c r="AF20" i="2" s="1"/>
  <c r="AC32" i="2"/>
  <c r="AD32" i="2" s="1"/>
  <c r="AD20" i="2" s="1"/>
  <c r="AA32" i="2"/>
  <c r="AB32" i="2" s="1"/>
  <c r="AB20" i="2" s="1"/>
  <c r="Y32" i="2"/>
  <c r="Z32" i="2" s="1"/>
  <c r="Z20" i="2" s="1"/>
  <c r="L27" i="2"/>
  <c r="L28" i="2" s="1"/>
  <c r="V23" i="2"/>
  <c r="L23" i="2"/>
  <c r="L20" i="2"/>
  <c r="B20" i="2"/>
  <c r="U19" i="2"/>
  <c r="U23" i="2" s="1"/>
  <c r="W14" i="2"/>
  <c r="W19" i="2" s="1"/>
  <c r="F12" i="2"/>
  <c r="F14" i="2" s="1"/>
  <c r="H14" i="2" s="1"/>
  <c r="M11" i="2"/>
  <c r="L11" i="2"/>
  <c r="H11" i="2"/>
  <c r="H10" i="2"/>
  <c r="H9" i="2"/>
  <c r="H8" i="2"/>
  <c r="H7" i="2"/>
  <c r="AE33" i="1"/>
  <c r="AF33" i="1" s="1"/>
  <c r="AF22" i="1" s="1"/>
  <c r="AE32" i="1"/>
  <c r="AF32" i="1" s="1"/>
  <c r="AF20" i="1" s="1"/>
  <c r="AC33" i="1"/>
  <c r="AD33" i="1" s="1"/>
  <c r="AD22" i="1" s="1"/>
  <c r="AC32" i="1"/>
  <c r="AD32" i="1" s="1"/>
  <c r="AD20" i="1" s="1"/>
  <c r="AA32" i="1"/>
  <c r="AB32" i="1" s="1"/>
  <c r="AB20" i="1" s="1"/>
  <c r="Y32" i="1"/>
  <c r="Z32" i="1" s="1"/>
  <c r="Z20" i="1" s="1"/>
  <c r="Y36" i="1"/>
  <c r="V36" i="1"/>
  <c r="U19" i="1"/>
  <c r="W14" i="1"/>
  <c r="W19" i="1" s="1"/>
  <c r="L31" i="2" l="1"/>
  <c r="L32" i="2" s="1"/>
  <c r="F13" i="2"/>
  <c r="H13" i="2" s="1"/>
  <c r="I13" i="2" s="1"/>
  <c r="F16" i="2"/>
  <c r="H16" i="2" s="1"/>
  <c r="I16" i="2" s="1"/>
  <c r="F17" i="2"/>
  <c r="H17" i="2" s="1"/>
  <c r="F15" i="2"/>
  <c r="H15" i="2" s="1"/>
  <c r="W31" i="2"/>
  <c r="X31" i="2" s="1"/>
  <c r="X19" i="2" s="1"/>
  <c r="X23" i="2" s="1"/>
  <c r="W23" i="2"/>
  <c r="Y14" i="2"/>
  <c r="AA14" i="2" s="1"/>
  <c r="AA19" i="2" s="1"/>
  <c r="I14" i="2"/>
  <c r="J14" i="2"/>
  <c r="Y14" i="1"/>
  <c r="J16" i="2" l="1"/>
  <c r="Y19" i="2"/>
  <c r="Y23" i="2" s="1"/>
  <c r="AC14" i="2"/>
  <c r="AE14" i="2" s="1"/>
  <c r="AE19" i="2" s="1"/>
  <c r="AA31" i="2"/>
  <c r="AB31" i="2" s="1"/>
  <c r="AB19" i="2" s="1"/>
  <c r="AB23" i="2" s="1"/>
  <c r="AA23" i="2"/>
  <c r="AA14" i="1"/>
  <c r="Y19" i="1"/>
  <c r="Y31" i="1" s="1"/>
  <c r="Z31" i="1" s="1"/>
  <c r="Z19" i="1" s="1"/>
  <c r="Y31" i="2" l="1"/>
  <c r="Z31" i="2" s="1"/>
  <c r="Z19" i="2" s="1"/>
  <c r="Z23" i="2" s="1"/>
  <c r="AC19" i="2"/>
  <c r="AC31" i="2" s="1"/>
  <c r="AD31" i="2" s="1"/>
  <c r="AD19" i="2" s="1"/>
  <c r="AD23" i="2" s="1"/>
  <c r="AE31" i="2"/>
  <c r="AF31" i="2" s="1"/>
  <c r="AF19" i="2" s="1"/>
  <c r="AF23" i="2" s="1"/>
  <c r="AE23" i="2"/>
  <c r="AC14" i="1"/>
  <c r="AA19" i="1"/>
  <c r="AA31" i="1" s="1"/>
  <c r="AB31" i="1" s="1"/>
  <c r="AB19" i="1" s="1"/>
  <c r="AC23" i="2" l="1"/>
  <c r="AE14" i="1"/>
  <c r="AE19" i="1" s="1"/>
  <c r="AE31" i="1" s="1"/>
  <c r="AF31" i="1" s="1"/>
  <c r="AF19" i="1" s="1"/>
  <c r="AC19" i="1"/>
  <c r="AC31" i="1" s="1"/>
  <c r="AD31" i="1" s="1"/>
  <c r="AD19" i="1" s="1"/>
  <c r="AC23" i="1" l="1"/>
  <c r="E41" i="1"/>
  <c r="W31" i="1"/>
  <c r="X31" i="1" s="1"/>
  <c r="X19" i="1" s="1"/>
  <c r="X23" i="1" s="1"/>
  <c r="V23" i="1"/>
  <c r="Y23" i="1"/>
  <c r="Z23" i="1"/>
  <c r="AA23" i="1"/>
  <c r="AB23" i="1"/>
  <c r="AD23" i="1"/>
  <c r="AE23" i="1"/>
  <c r="AF23" i="1"/>
  <c r="U23" i="1"/>
  <c r="L11" i="1"/>
  <c r="M11" i="1"/>
  <c r="B20" i="1"/>
  <c r="D33" i="1"/>
  <c r="W23" i="1" l="1"/>
  <c r="L27" i="1"/>
  <c r="L31" i="1" s="1"/>
  <c r="L32" i="1" s="1"/>
  <c r="L23" i="1"/>
  <c r="L20" i="1"/>
  <c r="L28" i="1" l="1"/>
  <c r="F12" i="1" l="1"/>
  <c r="F14" i="1" s="1"/>
  <c r="H8" i="1"/>
  <c r="H9" i="1"/>
  <c r="H10" i="1"/>
  <c r="H11" i="1"/>
  <c r="H7" i="1"/>
  <c r="F15" i="1" l="1"/>
  <c r="H15" i="1" s="1"/>
  <c r="F13" i="1"/>
  <c r="H13" i="1" s="1"/>
  <c r="I13" i="1" s="1"/>
  <c r="H14" i="1"/>
  <c r="I14" i="1" s="1"/>
  <c r="F17" i="1"/>
  <c r="H17" i="1" s="1"/>
  <c r="F16" i="1"/>
  <c r="H16" i="1" s="1"/>
  <c r="J16" i="1" l="1"/>
  <c r="I16" i="1"/>
  <c r="J14" i="1"/>
</calcChain>
</file>

<file path=xl/sharedStrings.xml><?xml version="1.0" encoding="utf-8"?>
<sst xmlns="http://schemas.openxmlformats.org/spreadsheetml/2006/main" count="413" uniqueCount="59">
  <si>
    <t>GJ</t>
  </si>
  <si>
    <t>Mg</t>
  </si>
  <si>
    <t xml:space="preserve">śr z 3 lat </t>
  </si>
  <si>
    <t>realizacja w 2019</t>
  </si>
  <si>
    <t>Wartość wolumenu z umowy</t>
  </si>
  <si>
    <t>minimalna wartość do zrealizowana</t>
  </si>
  <si>
    <t>Milenium</t>
  </si>
  <si>
    <t>Sikorskiego</t>
  </si>
  <si>
    <t>zużycie miału w 2019</t>
  </si>
  <si>
    <t>Planowane zmniejszenie zamówieniamiału.</t>
  </si>
  <si>
    <t>Wartość wolumenu po zmianie</t>
  </si>
  <si>
    <t>minimalna wartość do zrealizowana po zmianie</t>
  </si>
  <si>
    <t>potrzeba biomasy</t>
  </si>
  <si>
    <t xml:space="preserve">po 2022r zmiana umowy </t>
  </si>
  <si>
    <t>Spadek zapotrzebowania na miał</t>
  </si>
  <si>
    <t>produkcja  140 000GJ należy zakupić 17 889 ton biomasy.</t>
  </si>
  <si>
    <t>Biomasa 7MW</t>
  </si>
  <si>
    <t>kogeneraja 2MW</t>
  </si>
  <si>
    <t>Biomasa 3MW</t>
  </si>
  <si>
    <t>produkcja  180 000GJ należy zakupić 23 000 ton biomasy.</t>
  </si>
  <si>
    <t xml:space="preserve">po 2023r zmiana umowy </t>
  </si>
  <si>
    <t>Produkcja</t>
  </si>
  <si>
    <t>Kotły  Węglowe</t>
  </si>
  <si>
    <t>Kocioł biomasowy 7MW</t>
  </si>
  <si>
    <t>Kogeneracja 2MW</t>
  </si>
  <si>
    <t>Kocioł biomasowy 3MW</t>
  </si>
  <si>
    <t>Paliwo</t>
  </si>
  <si>
    <t>Energia</t>
  </si>
  <si>
    <t>Opał</t>
  </si>
  <si>
    <t>2021 : 2024</t>
  </si>
  <si>
    <t>2023 : 2024</t>
  </si>
  <si>
    <t>Paliwo miał</t>
  </si>
  <si>
    <t>Planowana Produkcja [GJ]</t>
  </si>
  <si>
    <t>Nowi odbiorcy [GJ]</t>
  </si>
  <si>
    <t>Miał</t>
  </si>
  <si>
    <t>Biomasa</t>
  </si>
  <si>
    <t>Paliwo Miał</t>
  </si>
  <si>
    <t>Paliwo Biomasa</t>
  </si>
  <si>
    <t>Planowane wielkości zużycia paliwa</t>
  </si>
  <si>
    <t>SUMA:</t>
  </si>
  <si>
    <t>Nowy Sącz, dnia 20 maja 2020 r</t>
  </si>
  <si>
    <t>L.p.</t>
  </si>
  <si>
    <t>ZAKRES PRAC</t>
  </si>
  <si>
    <t>x</t>
  </si>
  <si>
    <t>WYKONAWCA</t>
  </si>
  <si>
    <t>wrzesień 2023 r.</t>
  </si>
  <si>
    <t>październik 2023 r.</t>
  </si>
  <si>
    <t>Harmonogram robót - ul. Kusocińskiego oraz ul. 29 Listopada</t>
  </si>
  <si>
    <t>ZAMAWIAJĄCY</t>
  </si>
  <si>
    <t>listopad 2023 r.</t>
  </si>
  <si>
    <t>WYKOP</t>
  </si>
  <si>
    <t>TECHNOLOGIA</t>
  </si>
  <si>
    <t>ETAP I 
odcinek od A do Z-4
L = 135 mb</t>
  </si>
  <si>
    <t>ETAP II 
odcinek od Z-4 do Z-6
L = 90 mb</t>
  </si>
  <si>
    <t>ETAP III 
odcinek od Z-6 do Z-11
L = 87 mb</t>
  </si>
  <si>
    <t>ETAP IV 
odcinek od Z-11 do Z-15
L = 123,8 mb</t>
  </si>
  <si>
    <t>ODTWORZENIA TERENU</t>
  </si>
  <si>
    <r>
      <t>Nowy Sącz,</t>
    </r>
    <r>
      <rPr>
        <sz val="18"/>
        <rFont val="Calibri"/>
        <family val="2"/>
        <charset val="238"/>
        <scheme val="minor"/>
      </rPr>
      <t xml:space="preserve"> 11 lipca</t>
    </r>
    <r>
      <rPr>
        <sz val="18"/>
        <color theme="1"/>
        <rFont val="Calibri"/>
        <family val="2"/>
        <charset val="238"/>
        <scheme val="minor"/>
      </rPr>
      <t xml:space="preserve"> 2023 r.</t>
    </r>
  </si>
  <si>
    <t>sierpień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</si>
</sst>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9" fontId="0" fillId="0" borderId="0" xfId="1" applyFont="1" applyBorder="1"/>
    <xf numFmtId="0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" fontId="0" fillId="0" borderId="0" xfId="0" applyNumberFormat="1"/>
    <xf numFmtId="9" fontId="0" fillId="0" borderId="0" xfId="1" applyFont="1" applyFill="1" applyBorder="1"/>
    <xf numFmtId="1" fontId="0" fillId="0" borderId="0" xfId="1" applyNumberFormat="1" applyFont="1" applyBorder="1"/>
    <xf numFmtId="0" fontId="0" fillId="2" borderId="0" xfId="0" applyFill="1"/>
    <xf numFmtId="1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9" fontId="0" fillId="0" borderId="0" xfId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1" applyFont="1" applyBorder="1" applyAlignment="1">
      <alignment horizontal="right"/>
    </xf>
    <xf numFmtId="9" fontId="0" fillId="0" borderId="1" xfId="1" applyFont="1" applyBorder="1" applyAlignment="1">
      <alignment horizontal="left"/>
    </xf>
    <xf numFmtId="3" fontId="0" fillId="0" borderId="0" xfId="1" applyNumberFormat="1" applyFont="1" applyBorder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1" xfId="0" applyNumberFormat="1" applyBorder="1"/>
    <xf numFmtId="9" fontId="3" fillId="0" borderId="4" xfId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0" fillId="0" borderId="1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0" borderId="0" xfId="0" applyFont="1"/>
    <xf numFmtId="0" fontId="16" fillId="0" borderId="0" xfId="0" applyFont="1"/>
    <xf numFmtId="2" fontId="0" fillId="0" borderId="0" xfId="0" applyNumberFormat="1"/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7" xfId="0" applyFont="1" applyBorder="1" applyAlignment="1">
      <alignment horizontal="right" vertical="top"/>
    </xf>
    <xf numFmtId="14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2" fontId="12" fillId="0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7" fillId="6" borderId="1" xfId="0" applyFont="1" applyFill="1" applyBorder="1" applyAlignment="1"/>
    <xf numFmtId="0" fontId="15" fillId="5" borderId="1" xfId="0" applyFont="1" applyFill="1" applyBorder="1" applyAlignment="1"/>
    <xf numFmtId="0" fontId="7" fillId="4" borderId="1" xfId="0" applyFont="1" applyFill="1" applyBorder="1" applyAlignment="1"/>
    <xf numFmtId="0" fontId="7" fillId="0" borderId="0" xfId="0" applyFont="1" applyFill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5" fillId="0" borderId="0" xfId="0" applyFont="1" applyFill="1" applyBorder="1" applyAlignment="1"/>
    <xf numFmtId="0" fontId="13" fillId="0" borderId="0" xfId="0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4" borderId="1" xfId="0" applyFill="1" applyBorder="1"/>
    <xf numFmtId="12" fontId="12" fillId="6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/>
    <xf numFmtId="0" fontId="6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0" xfId="0" applyBorder="1"/>
    <xf numFmtId="0" fontId="9" fillId="0" borderId="6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13" xfId="0" applyBorder="1"/>
    <xf numFmtId="0" fontId="9" fillId="0" borderId="10" xfId="0" applyFont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0" fillId="6" borderId="13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66676</xdr:colOff>
      <xdr:row>5</xdr:row>
      <xdr:rowOff>76201</xdr:rowOff>
    </xdr:from>
    <xdr:to>
      <xdr:col>19</xdr:col>
      <xdr:colOff>552450</xdr:colOff>
      <xdr:row>9</xdr:row>
      <xdr:rowOff>188450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93C05CF-D3F6-42A4-8719-22B18B5F6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6" y="1028701"/>
          <a:ext cx="2085974" cy="874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136074</xdr:colOff>
      <xdr:row>4</xdr:row>
      <xdr:rowOff>149679</xdr:rowOff>
    </xdr:from>
    <xdr:to>
      <xdr:col>6</xdr:col>
      <xdr:colOff>201841</xdr:colOff>
      <xdr:row>6</xdr:row>
      <xdr:rowOff>166108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C2BEFF7-150F-4F42-B742-76D0C613F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7" y="1006929"/>
          <a:ext cx="2939142" cy="1064179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F51"/>
  <sheetViews>
    <sheetView topLeftCell="K7" workbookViewId="0">
      <selection activeCell="R7" sqref="R1:R1048576"/>
    </sheetView>
  </sheetViews>
  <sheetFormatPr defaultColWidth="9.140625" defaultRowHeight="15" x14ac:dyDescent="0.25"/>
  <cols>
    <col min="1" max="1" width="12.28515625" customWidth="1"/>
    <col min="2" max="2" width="14.28515625" customWidth="1"/>
    <col min="3" max="3" width="11" customWidth="1"/>
    <col min="4" max="4" width="11.28515625" customWidth="1"/>
    <col min="5" max="5" width="12.85546875" customWidth="1"/>
    <col min="6" max="6" width="12.7109375" customWidth="1"/>
    <col min="7" max="7" width="11" customWidth="1"/>
    <col min="11" max="11" width="12.28515625" customWidth="1"/>
    <col min="17" max="17" width="9.5703125" bestFit="1" customWidth="1"/>
    <col min="19" max="19" width="24" customWidth="1"/>
    <col min="20" max="20" width="14" customWidth="1"/>
    <col min="21" max="32" width="12.7109375" customWidth="1"/>
  </cols>
  <sheetData>
    <row r="4" spans="1:32" x14ac:dyDescent="0.25">
      <c r="H4" s="1">
        <v>0.83</v>
      </c>
    </row>
    <row r="5" spans="1:32" x14ac:dyDescent="0.25">
      <c r="H5">
        <v>23.8</v>
      </c>
    </row>
    <row r="6" spans="1:32" x14ac:dyDescent="0.25">
      <c r="F6" t="s">
        <v>0</v>
      </c>
      <c r="G6" t="s">
        <v>1</v>
      </c>
    </row>
    <row r="7" spans="1:32" x14ac:dyDescent="0.25">
      <c r="D7">
        <v>2015</v>
      </c>
      <c r="F7">
        <v>36339</v>
      </c>
      <c r="G7">
        <v>17907</v>
      </c>
      <c r="H7">
        <f>F7/$H$5/$H$4</f>
        <v>1839.5767945732512</v>
      </c>
    </row>
    <row r="8" spans="1:32" x14ac:dyDescent="0.25">
      <c r="D8">
        <v>2016</v>
      </c>
      <c r="F8">
        <v>380958</v>
      </c>
      <c r="G8">
        <v>18544</v>
      </c>
      <c r="H8">
        <f t="shared" ref="H8:H11" si="0">F8/$H$5/$H$4</f>
        <v>19285.10681380986</v>
      </c>
      <c r="L8" t="s">
        <v>26</v>
      </c>
      <c r="M8" t="s">
        <v>27</v>
      </c>
    </row>
    <row r="9" spans="1:32" x14ac:dyDescent="0.25">
      <c r="D9">
        <v>2017</v>
      </c>
      <c r="F9">
        <v>424282</v>
      </c>
      <c r="G9">
        <v>21158</v>
      </c>
      <c r="H9">
        <f t="shared" si="0"/>
        <v>21478.282879416827</v>
      </c>
      <c r="K9" t="s">
        <v>6</v>
      </c>
      <c r="L9">
        <v>20981</v>
      </c>
      <c r="M9">
        <v>412994</v>
      </c>
    </row>
    <row r="10" spans="1:32" x14ac:dyDescent="0.25">
      <c r="D10">
        <v>2018</v>
      </c>
      <c r="F10">
        <v>427276</v>
      </c>
      <c r="G10">
        <v>21606</v>
      </c>
      <c r="H10">
        <f t="shared" si="0"/>
        <v>21629.847119570717</v>
      </c>
      <c r="K10" t="s">
        <v>7</v>
      </c>
      <c r="L10">
        <v>3723</v>
      </c>
      <c r="M10">
        <v>70456</v>
      </c>
    </row>
    <row r="11" spans="1:32" ht="30" x14ac:dyDescent="0.25">
      <c r="A11" s="5" t="s">
        <v>18</v>
      </c>
      <c r="B11" s="5" t="s">
        <v>17</v>
      </c>
      <c r="C11" s="5" t="s">
        <v>16</v>
      </c>
      <c r="D11">
        <v>2019</v>
      </c>
      <c r="E11">
        <v>7.3</v>
      </c>
      <c r="F11">
        <v>413756</v>
      </c>
      <c r="G11">
        <v>20783</v>
      </c>
      <c r="H11">
        <f t="shared" si="0"/>
        <v>20945.428773919208</v>
      </c>
      <c r="L11">
        <f>SUM(L9:L10)</f>
        <v>24704</v>
      </c>
      <c r="M11">
        <f>SUM(M9:M10)</f>
        <v>483450</v>
      </c>
    </row>
    <row r="12" spans="1:32" x14ac:dyDescent="0.25">
      <c r="C12" t="s">
        <v>0</v>
      </c>
      <c r="E12" t="s">
        <v>2</v>
      </c>
      <c r="F12" s="6">
        <f>AVERAGE(F9:F11)</f>
        <v>421771.33333333331</v>
      </c>
    </row>
    <row r="13" spans="1:32" x14ac:dyDescent="0.25">
      <c r="C13">
        <v>15000</v>
      </c>
      <c r="D13">
        <v>2020</v>
      </c>
      <c r="F13" s="6">
        <f t="shared" ref="F13:F15" si="1">$F$12-C13-B13-A13</f>
        <v>406771.33333333331</v>
      </c>
      <c r="H13">
        <f>F13/$H$5/$H$4</f>
        <v>20591.846377105059</v>
      </c>
      <c r="I13">
        <f>H13+L10</f>
        <v>24314.846377105059</v>
      </c>
    </row>
    <row r="14" spans="1:32" ht="15" customHeight="1" x14ac:dyDescent="0.25">
      <c r="A14" s="9"/>
      <c r="B14" s="9"/>
      <c r="C14" s="10">
        <v>140000</v>
      </c>
      <c r="D14" s="9">
        <v>2021</v>
      </c>
      <c r="E14" s="9"/>
      <c r="F14" s="10">
        <f>$F$12-C14-B14-A14</f>
        <v>281771.33333333331</v>
      </c>
      <c r="G14" s="9"/>
      <c r="H14" s="9">
        <f>F14/$H$5/$H$4</f>
        <v>14264.014039350679</v>
      </c>
      <c r="I14" s="9">
        <f>H14+L10</f>
        <v>17987.014039350681</v>
      </c>
      <c r="J14" s="9">
        <f>H11-H14</f>
        <v>6681.4147345685287</v>
      </c>
      <c r="K14" t="s">
        <v>14</v>
      </c>
      <c r="S14" s="40" t="s">
        <v>32</v>
      </c>
      <c r="T14" s="40"/>
      <c r="U14" s="39">
        <v>483450</v>
      </c>
      <c r="V14" s="39"/>
      <c r="W14" s="39">
        <f>U14+W15</f>
        <v>485450</v>
      </c>
      <c r="X14" s="39"/>
      <c r="Y14" s="39">
        <f>W14+Y15</f>
        <v>487450</v>
      </c>
      <c r="Z14" s="39"/>
      <c r="AA14" s="39">
        <f>Y14+AA15</f>
        <v>489450</v>
      </c>
      <c r="AB14" s="39"/>
      <c r="AC14" s="39">
        <f>AA14+AC15</f>
        <v>491450</v>
      </c>
      <c r="AD14" s="39"/>
      <c r="AE14" s="39">
        <f>AC14+AE15</f>
        <v>493450</v>
      </c>
      <c r="AF14" s="39"/>
    </row>
    <row r="15" spans="1:32" x14ac:dyDescent="0.25">
      <c r="A15" s="9"/>
      <c r="B15" s="9"/>
      <c r="C15" s="10">
        <v>140000</v>
      </c>
      <c r="D15" s="9">
        <v>2022</v>
      </c>
      <c r="E15" s="9"/>
      <c r="F15" s="10">
        <f t="shared" si="1"/>
        <v>281771.33333333331</v>
      </c>
      <c r="G15" s="9"/>
      <c r="H15" s="9">
        <f>F15/$H$5/$H$4</f>
        <v>14264.014039350679</v>
      </c>
      <c r="I15" s="9"/>
      <c r="J15" s="9"/>
      <c r="K15" t="s">
        <v>15</v>
      </c>
      <c r="P15" s="1"/>
      <c r="R15" s="1"/>
      <c r="S15" s="40" t="s">
        <v>33</v>
      </c>
      <c r="T15" s="40"/>
      <c r="U15" s="39">
        <v>0</v>
      </c>
      <c r="V15" s="39"/>
      <c r="W15" s="39">
        <v>2000</v>
      </c>
      <c r="X15" s="39"/>
      <c r="Y15" s="39">
        <v>2000</v>
      </c>
      <c r="Z15" s="39"/>
      <c r="AA15" s="39">
        <v>2000</v>
      </c>
      <c r="AB15" s="39"/>
      <c r="AC15" s="39">
        <v>2000</v>
      </c>
      <c r="AD15" s="39"/>
      <c r="AE15" s="39">
        <v>2000</v>
      </c>
      <c r="AF15" s="39"/>
    </row>
    <row r="16" spans="1:32" x14ac:dyDescent="0.25">
      <c r="A16" s="11">
        <v>50000</v>
      </c>
      <c r="B16" s="12">
        <v>47000</v>
      </c>
      <c r="C16" s="12">
        <v>130000</v>
      </c>
      <c r="D16" s="11">
        <v>2023</v>
      </c>
      <c r="E16" s="11"/>
      <c r="F16" s="12">
        <f>$F$12-C16-B16-A16</f>
        <v>194771.33333333331</v>
      </c>
      <c r="G16" s="11"/>
      <c r="H16" s="11">
        <f t="shared" ref="H16:H17" si="2">F16/$H$5/$H$4</f>
        <v>9859.8427322736316</v>
      </c>
      <c r="I16" s="11">
        <f>H16+L10</f>
        <v>13582.842732273632</v>
      </c>
      <c r="J16" s="11">
        <f>H15-H16</f>
        <v>4404.1713070770475</v>
      </c>
      <c r="K16" t="s">
        <v>14</v>
      </c>
      <c r="P16" s="6"/>
    </row>
    <row r="17" spans="1:32" x14ac:dyDescent="0.25">
      <c r="A17" s="11">
        <v>50000</v>
      </c>
      <c r="B17" s="12">
        <v>47000</v>
      </c>
      <c r="C17" s="12">
        <v>130000</v>
      </c>
      <c r="D17" s="11">
        <v>2024</v>
      </c>
      <c r="E17" s="11"/>
      <c r="F17" s="12">
        <f>$F$12-C17-B17-A17</f>
        <v>194771.33333333331</v>
      </c>
      <c r="G17" s="11"/>
      <c r="H17" s="11">
        <f t="shared" si="2"/>
        <v>9859.8427322736316</v>
      </c>
      <c r="I17" s="11"/>
      <c r="J17" s="11"/>
      <c r="K17" t="s">
        <v>19</v>
      </c>
      <c r="P17" s="8"/>
      <c r="R17" s="1"/>
      <c r="S17" s="1"/>
      <c r="T17" s="1"/>
      <c r="U17" s="42">
        <v>2019</v>
      </c>
      <c r="V17" s="42"/>
      <c r="W17" s="42">
        <v>2020</v>
      </c>
      <c r="X17" s="42"/>
      <c r="Y17" s="42">
        <v>2021</v>
      </c>
      <c r="Z17" s="42"/>
      <c r="AA17" s="43">
        <v>2022</v>
      </c>
      <c r="AB17" s="44"/>
      <c r="AC17" s="43">
        <v>2023</v>
      </c>
      <c r="AD17" s="44"/>
      <c r="AE17" s="43">
        <v>2024</v>
      </c>
      <c r="AF17" s="44"/>
    </row>
    <row r="18" spans="1:32" x14ac:dyDescent="0.25">
      <c r="S18" s="4"/>
      <c r="T18" s="4"/>
      <c r="U18" s="23" t="s">
        <v>21</v>
      </c>
      <c r="V18" s="23" t="s">
        <v>28</v>
      </c>
      <c r="W18" s="23" t="s">
        <v>21</v>
      </c>
      <c r="X18" s="23" t="s">
        <v>28</v>
      </c>
      <c r="Y18" s="23" t="s">
        <v>21</v>
      </c>
      <c r="Z18" s="23" t="s">
        <v>28</v>
      </c>
      <c r="AA18" s="23" t="s">
        <v>21</v>
      </c>
      <c r="AB18" s="23" t="s">
        <v>28</v>
      </c>
      <c r="AC18" s="23" t="s">
        <v>21</v>
      </c>
      <c r="AD18" s="23" t="s">
        <v>28</v>
      </c>
      <c r="AE18" s="23" t="s">
        <v>21</v>
      </c>
      <c r="AF18" s="23" t="s">
        <v>28</v>
      </c>
    </row>
    <row r="19" spans="1:32" x14ac:dyDescent="0.25">
      <c r="P19" s="1"/>
      <c r="Q19" s="1"/>
      <c r="R19" s="1"/>
      <c r="S19" s="17" t="s">
        <v>22</v>
      </c>
      <c r="T19" s="16" t="s">
        <v>29</v>
      </c>
      <c r="U19" s="21">
        <f>U14</f>
        <v>483450</v>
      </c>
      <c r="V19" s="21">
        <v>24704</v>
      </c>
      <c r="W19" s="21">
        <f>W14-W20</f>
        <v>470450</v>
      </c>
      <c r="X19" s="21">
        <f>X31</f>
        <v>24039.707932568002</v>
      </c>
      <c r="Y19" s="21">
        <f>Y14-Y20</f>
        <v>347450</v>
      </c>
      <c r="Z19" s="21">
        <f>Z31</f>
        <v>17754.482986865238</v>
      </c>
      <c r="AA19" s="21">
        <f>AA14-AA20</f>
        <v>349450</v>
      </c>
      <c r="AB19" s="21">
        <f>AB31</f>
        <v>17856.681766470163</v>
      </c>
      <c r="AC19" s="21">
        <f>AC14-AC20-AC21-AC22</f>
        <v>264450</v>
      </c>
      <c r="AD19" s="21">
        <f>AD31</f>
        <v>13513.233633260937</v>
      </c>
      <c r="AE19" s="21">
        <f>AE14-AE20-AE21-AE22</f>
        <v>266450</v>
      </c>
      <c r="AF19" s="21">
        <f>AF31</f>
        <v>13615.432412865859</v>
      </c>
    </row>
    <row r="20" spans="1:32" x14ac:dyDescent="0.25">
      <c r="B20" s="6">
        <f>A16+C16</f>
        <v>180000</v>
      </c>
      <c r="L20">
        <f>SUM(L9:L10)</f>
        <v>24704</v>
      </c>
      <c r="M20" t="s">
        <v>8</v>
      </c>
      <c r="P20" s="1"/>
      <c r="Q20" s="2"/>
      <c r="S20" s="17" t="s">
        <v>23</v>
      </c>
      <c r="T20" s="16" t="s">
        <v>29</v>
      </c>
      <c r="U20" s="21">
        <v>0</v>
      </c>
      <c r="V20" s="21">
        <v>0</v>
      </c>
      <c r="W20" s="21">
        <v>15000</v>
      </c>
      <c r="X20" s="21">
        <v>1910</v>
      </c>
      <c r="Y20" s="21">
        <v>140000</v>
      </c>
      <c r="Z20" s="21">
        <f>Z32</f>
        <v>17826.666666666668</v>
      </c>
      <c r="AA20" s="21">
        <v>140000</v>
      </c>
      <c r="AB20" s="21">
        <f>AB32</f>
        <v>17826.666666666668</v>
      </c>
      <c r="AC20" s="21">
        <v>130000</v>
      </c>
      <c r="AD20" s="21">
        <f>AD32</f>
        <v>16553.333333333332</v>
      </c>
      <c r="AE20" s="21">
        <v>130000</v>
      </c>
      <c r="AF20" s="21">
        <f>AF32</f>
        <v>16553.333333333332</v>
      </c>
    </row>
    <row r="21" spans="1:32" x14ac:dyDescent="0.25">
      <c r="L21">
        <v>29000</v>
      </c>
      <c r="M21" t="s">
        <v>4</v>
      </c>
      <c r="Q21" s="1"/>
      <c r="R21" s="1"/>
      <c r="S21" s="17" t="s">
        <v>24</v>
      </c>
      <c r="T21" s="16" t="s">
        <v>30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47000</v>
      </c>
      <c r="AD21" s="21"/>
      <c r="AE21" s="21">
        <v>47000</v>
      </c>
      <c r="AF21" s="21"/>
    </row>
    <row r="22" spans="1:32" x14ac:dyDescent="0.25">
      <c r="L22">
        <v>25500</v>
      </c>
      <c r="M22" s="1" t="s">
        <v>3</v>
      </c>
      <c r="Q22" s="2"/>
      <c r="S22" s="17" t="s">
        <v>25</v>
      </c>
      <c r="T22" s="16" t="s">
        <v>30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50000</v>
      </c>
      <c r="AD22" s="21">
        <f>AD33</f>
        <v>6366.666666666667</v>
      </c>
      <c r="AE22" s="21">
        <v>50000</v>
      </c>
      <c r="AF22" s="21">
        <f>AF33</f>
        <v>6366.666666666667</v>
      </c>
    </row>
    <row r="23" spans="1:32" ht="15.75" customHeight="1" x14ac:dyDescent="0.25">
      <c r="L23" s="8">
        <f>L21*0.8</f>
        <v>23200</v>
      </c>
      <c r="M23" t="s">
        <v>5</v>
      </c>
      <c r="Q23" s="1"/>
      <c r="R23" s="1"/>
      <c r="T23" s="22" t="s">
        <v>39</v>
      </c>
      <c r="U23" s="14">
        <f>SUM(U19:U22)</f>
        <v>483450</v>
      </c>
      <c r="V23" s="14">
        <f t="shared" ref="V23:AF23" si="3">SUM(V19:V22)</f>
        <v>24704</v>
      </c>
      <c r="W23" s="14">
        <f t="shared" si="3"/>
        <v>485450</v>
      </c>
      <c r="X23" s="14">
        <f t="shared" si="3"/>
        <v>25949.707932568002</v>
      </c>
      <c r="Y23" s="14">
        <f t="shared" si="3"/>
        <v>487450</v>
      </c>
      <c r="Z23" s="14">
        <f t="shared" si="3"/>
        <v>35581.149653531902</v>
      </c>
      <c r="AA23" s="14">
        <f t="shared" si="3"/>
        <v>489450</v>
      </c>
      <c r="AB23" s="14">
        <f t="shared" si="3"/>
        <v>35683.348433136831</v>
      </c>
      <c r="AC23" s="14">
        <f>SUM(AC19:AC22)</f>
        <v>491450</v>
      </c>
      <c r="AD23" s="14">
        <f t="shared" si="3"/>
        <v>36433.233633260934</v>
      </c>
      <c r="AE23" s="14">
        <f t="shared" si="3"/>
        <v>493450</v>
      </c>
      <c r="AF23" s="14">
        <f t="shared" si="3"/>
        <v>36535.432412865855</v>
      </c>
    </row>
    <row r="24" spans="1:32" ht="15.75" customHeight="1" x14ac:dyDescent="0.25">
      <c r="Q24" s="2"/>
      <c r="S24" s="4"/>
      <c r="T24" s="4"/>
    </row>
    <row r="25" spans="1:32" x14ac:dyDescent="0.25">
      <c r="I25" s="1"/>
      <c r="L25" t="s">
        <v>13</v>
      </c>
      <c r="Q25" s="1"/>
      <c r="R25" s="1"/>
      <c r="S25" s="41" t="s">
        <v>38</v>
      </c>
      <c r="T25" s="41"/>
    </row>
    <row r="26" spans="1:32" x14ac:dyDescent="0.25">
      <c r="E26" s="7"/>
      <c r="L26">
        <v>6000</v>
      </c>
      <c r="M26" t="s">
        <v>9</v>
      </c>
      <c r="Q26" s="2"/>
      <c r="S26" s="4"/>
      <c r="T26" s="4" t="s">
        <v>34</v>
      </c>
    </row>
    <row r="27" spans="1:32" x14ac:dyDescent="0.25">
      <c r="I27" s="1"/>
      <c r="L27">
        <f>L21-L26</f>
        <v>23000</v>
      </c>
      <c r="M27" t="s">
        <v>10</v>
      </c>
      <c r="Q27" s="1"/>
      <c r="R27" s="1"/>
      <c r="S27" s="13"/>
      <c r="T27" s="4" t="s">
        <v>35</v>
      </c>
    </row>
    <row r="28" spans="1:32" x14ac:dyDescent="0.25">
      <c r="L28">
        <f>L27*0.8</f>
        <v>18400</v>
      </c>
      <c r="M28" t="s">
        <v>11</v>
      </c>
      <c r="Q28" s="2"/>
      <c r="S28" s="4"/>
    </row>
    <row r="29" spans="1:32" x14ac:dyDescent="0.25">
      <c r="I29" s="1"/>
      <c r="L29" t="s">
        <v>20</v>
      </c>
      <c r="S29" s="4"/>
    </row>
    <row r="30" spans="1:32" x14ac:dyDescent="0.25">
      <c r="E30" s="6"/>
      <c r="L30">
        <v>4500</v>
      </c>
      <c r="M30" t="s">
        <v>9</v>
      </c>
      <c r="S30" s="4"/>
      <c r="T30" s="4"/>
      <c r="U30" t="s">
        <v>31</v>
      </c>
    </row>
    <row r="31" spans="1:32" x14ac:dyDescent="0.25">
      <c r="J31" s="3"/>
      <c r="L31">
        <f>L27-L30</f>
        <v>18500</v>
      </c>
      <c r="M31" t="s">
        <v>10</v>
      </c>
      <c r="S31" s="4"/>
      <c r="T31" t="s">
        <v>36</v>
      </c>
      <c r="U31" s="18">
        <v>483450</v>
      </c>
      <c r="V31" s="19">
        <v>24704</v>
      </c>
      <c r="W31" s="19">
        <f>W19</f>
        <v>470450</v>
      </c>
      <c r="X31">
        <f>W31*V31/U31</f>
        <v>24039.707932568002</v>
      </c>
      <c r="Y31">
        <f>Y19</f>
        <v>347450</v>
      </c>
      <c r="Z31">
        <f>Y31*V31/U31</f>
        <v>17754.482986865238</v>
      </c>
      <c r="AA31">
        <f>AA19</f>
        <v>349450</v>
      </c>
      <c r="AB31">
        <f>AA31*V31/U31</f>
        <v>17856.681766470163</v>
      </c>
      <c r="AC31">
        <f>AC19</f>
        <v>264450</v>
      </c>
      <c r="AD31">
        <f>AC31*V31/U31</f>
        <v>13513.233633260937</v>
      </c>
      <c r="AE31">
        <f>AE19</f>
        <v>266450</v>
      </c>
      <c r="AF31">
        <f>AE31*V31/U31</f>
        <v>13615.432412865859</v>
      </c>
    </row>
    <row r="32" spans="1:32" x14ac:dyDescent="0.25">
      <c r="C32">
        <v>90</v>
      </c>
      <c r="D32">
        <v>11.5</v>
      </c>
      <c r="L32">
        <f>L31*0.8</f>
        <v>14800</v>
      </c>
      <c r="M32" t="s">
        <v>11</v>
      </c>
      <c r="Q32" s="1"/>
      <c r="T32" s="20" t="s">
        <v>37</v>
      </c>
      <c r="U32" s="19">
        <v>0</v>
      </c>
      <c r="V32" s="19">
        <v>0</v>
      </c>
      <c r="W32">
        <v>15000</v>
      </c>
      <c r="X32">
        <v>1910</v>
      </c>
      <c r="Y32">
        <f>Y20</f>
        <v>140000</v>
      </c>
      <c r="Z32">
        <f>Y32*X32/W32</f>
        <v>17826.666666666668</v>
      </c>
      <c r="AA32">
        <f>AA20</f>
        <v>140000</v>
      </c>
      <c r="AB32">
        <f>AA32*X32/W32</f>
        <v>17826.666666666668</v>
      </c>
      <c r="AC32">
        <f>AC20</f>
        <v>130000</v>
      </c>
      <c r="AD32">
        <f>AC32*X32/W32</f>
        <v>16553.333333333332</v>
      </c>
      <c r="AE32">
        <f>AE20</f>
        <v>130000</v>
      </c>
      <c r="AF32">
        <f>AE32*X32/W32</f>
        <v>16553.333333333332</v>
      </c>
    </row>
    <row r="33" spans="2:32" x14ac:dyDescent="0.25">
      <c r="C33">
        <v>50</v>
      </c>
      <c r="D33">
        <f>C33*D32/C32</f>
        <v>6.3888888888888893</v>
      </c>
      <c r="E33" t="s">
        <v>12</v>
      </c>
      <c r="F33" s="3"/>
      <c r="G33" s="3"/>
      <c r="T33" s="20"/>
      <c r="U33" s="19"/>
      <c r="V33" s="19"/>
      <c r="AC33">
        <f>AC22</f>
        <v>50000</v>
      </c>
      <c r="AD33">
        <f>AC33*X32/W32</f>
        <v>6366.666666666667</v>
      </c>
      <c r="AE33">
        <f>AE22</f>
        <v>50000</v>
      </c>
      <c r="AF33">
        <f>AE33*X32/W32</f>
        <v>6366.666666666667</v>
      </c>
    </row>
    <row r="34" spans="2:32" x14ac:dyDescent="0.25">
      <c r="T34" s="20"/>
      <c r="U34" s="19" t="s">
        <v>34</v>
      </c>
      <c r="V34" s="19"/>
      <c r="X34" t="s">
        <v>35</v>
      </c>
    </row>
    <row r="35" spans="2:32" x14ac:dyDescent="0.25">
      <c r="T35" s="4"/>
      <c r="U35">
        <v>483450</v>
      </c>
      <c r="V35">
        <v>24704</v>
      </c>
      <c r="X35">
        <v>15000</v>
      </c>
      <c r="Y35">
        <v>1910</v>
      </c>
    </row>
    <row r="36" spans="2:32" x14ac:dyDescent="0.25">
      <c r="U36">
        <v>349450</v>
      </c>
      <c r="V36">
        <f>U36*V35/U35</f>
        <v>17856.681766470163</v>
      </c>
      <c r="X36">
        <v>90000</v>
      </c>
      <c r="Y36">
        <f>X36*Y35/X35</f>
        <v>11460</v>
      </c>
    </row>
    <row r="40" spans="2:32" ht="3.75" customHeight="1" x14ac:dyDescent="0.25"/>
    <row r="41" spans="2:32" ht="51.75" customHeight="1" x14ac:dyDescent="0.25">
      <c r="B41" s="4"/>
      <c r="C41">
        <v>256450</v>
      </c>
      <c r="E41">
        <f>C41*E42/C42</f>
        <v>13104.438514841246</v>
      </c>
      <c r="G41" s="5"/>
    </row>
    <row r="42" spans="2:32" x14ac:dyDescent="0.25">
      <c r="C42" s="15">
        <v>483450</v>
      </c>
      <c r="D42" s="15"/>
      <c r="E42" s="15">
        <v>24704</v>
      </c>
      <c r="G42" s="3"/>
    </row>
    <row r="43" spans="2:32" x14ac:dyDescent="0.25">
      <c r="G43" s="3"/>
    </row>
    <row r="44" spans="2:32" x14ac:dyDescent="0.25">
      <c r="G44" s="3"/>
    </row>
    <row r="45" spans="2:32" x14ac:dyDescent="0.25">
      <c r="G45" s="3"/>
    </row>
    <row r="46" spans="2:32" x14ac:dyDescent="0.25">
      <c r="G46" s="3"/>
    </row>
    <row r="47" spans="2:32" x14ac:dyDescent="0.25">
      <c r="G47" s="3"/>
    </row>
    <row r="48" spans="2:32" x14ac:dyDescent="0.25">
      <c r="G48" s="3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</sheetData>
  <mergeCells count="21">
    <mergeCell ref="AE17:AF17"/>
    <mergeCell ref="AC17:AD17"/>
    <mergeCell ref="Y17:Z17"/>
    <mergeCell ref="W17:X17"/>
    <mergeCell ref="AA17:AB17"/>
    <mergeCell ref="AE15:AF15"/>
    <mergeCell ref="AE14:AF14"/>
    <mergeCell ref="S14:T14"/>
    <mergeCell ref="S15:T15"/>
    <mergeCell ref="S25:T25"/>
    <mergeCell ref="Y14:Z14"/>
    <mergeCell ref="Y15:Z15"/>
    <mergeCell ref="AA14:AB14"/>
    <mergeCell ref="AA15:AB15"/>
    <mergeCell ref="AC14:AD14"/>
    <mergeCell ref="AC15:AD15"/>
    <mergeCell ref="U17:V17"/>
    <mergeCell ref="U14:V14"/>
    <mergeCell ref="U15:V15"/>
    <mergeCell ref="W14:X14"/>
    <mergeCell ref="W15:X1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F51"/>
  <sheetViews>
    <sheetView topLeftCell="J4" workbookViewId="0">
      <selection activeCell="M9" sqref="M9:M10"/>
    </sheetView>
  </sheetViews>
  <sheetFormatPr defaultColWidth="9.140625" defaultRowHeight="15" x14ac:dyDescent="0.25"/>
  <cols>
    <col min="1" max="1" width="16.28515625" customWidth="1"/>
    <col min="2" max="2" width="16" customWidth="1"/>
    <col min="3" max="3" width="14" customWidth="1"/>
    <col min="4" max="4" width="11.28515625" customWidth="1"/>
    <col min="5" max="5" width="12.85546875" customWidth="1"/>
    <col min="6" max="6" width="12.7109375" customWidth="1"/>
    <col min="7" max="7" width="11" customWidth="1"/>
    <col min="11" max="11" width="12.28515625" customWidth="1"/>
    <col min="17" max="17" width="9.5703125" bestFit="1" customWidth="1"/>
    <col min="19" max="19" width="24" customWidth="1"/>
    <col min="20" max="20" width="14" customWidth="1"/>
    <col min="21" max="32" width="12.7109375" customWidth="1"/>
  </cols>
  <sheetData>
    <row r="4" spans="1:32" x14ac:dyDescent="0.25">
      <c r="H4" s="1">
        <v>0.83</v>
      </c>
    </row>
    <row r="5" spans="1:32" x14ac:dyDescent="0.25">
      <c r="H5">
        <v>23.8</v>
      </c>
    </row>
    <row r="6" spans="1:32" x14ac:dyDescent="0.25">
      <c r="F6" t="s">
        <v>0</v>
      </c>
      <c r="G6" t="s">
        <v>1</v>
      </c>
      <c r="AD6" s="40" t="s">
        <v>40</v>
      </c>
      <c r="AE6" s="40"/>
      <c r="AF6" s="40"/>
    </row>
    <row r="7" spans="1:32" x14ac:dyDescent="0.25">
      <c r="D7">
        <v>2015</v>
      </c>
      <c r="F7">
        <v>36339</v>
      </c>
      <c r="G7">
        <v>17907</v>
      </c>
      <c r="H7">
        <f>F7/$H$5/$H$4</f>
        <v>1839.5767945732512</v>
      </c>
    </row>
    <row r="8" spans="1:32" x14ac:dyDescent="0.25">
      <c r="D8">
        <v>2016</v>
      </c>
      <c r="F8">
        <v>380958</v>
      </c>
      <c r="G8">
        <v>18544</v>
      </c>
      <c r="H8">
        <f t="shared" ref="H8:H11" si="0">F8/$H$5/$H$4</f>
        <v>19285.10681380986</v>
      </c>
      <c r="L8" t="s">
        <v>26</v>
      </c>
      <c r="M8" t="s">
        <v>27</v>
      </c>
    </row>
    <row r="9" spans="1:32" x14ac:dyDescent="0.25">
      <c r="D9">
        <v>2017</v>
      </c>
      <c r="F9">
        <v>424282</v>
      </c>
      <c r="G9">
        <v>21158</v>
      </c>
      <c r="H9">
        <f t="shared" si="0"/>
        <v>21478.282879416827</v>
      </c>
      <c r="K9" t="s">
        <v>6</v>
      </c>
      <c r="L9">
        <v>20981</v>
      </c>
      <c r="M9">
        <v>412994</v>
      </c>
    </row>
    <row r="10" spans="1:32" x14ac:dyDescent="0.25">
      <c r="D10">
        <v>2018</v>
      </c>
      <c r="F10">
        <v>427276</v>
      </c>
      <c r="G10">
        <v>21606</v>
      </c>
      <c r="H10">
        <f t="shared" si="0"/>
        <v>21629.847119570717</v>
      </c>
      <c r="K10" t="s">
        <v>7</v>
      </c>
      <c r="L10">
        <v>3723</v>
      </c>
      <c r="M10">
        <v>70456</v>
      </c>
    </row>
    <row r="11" spans="1:32" x14ac:dyDescent="0.25">
      <c r="A11" s="5" t="s">
        <v>18</v>
      </c>
      <c r="B11" s="5" t="s">
        <v>17</v>
      </c>
      <c r="C11" s="5" t="s">
        <v>16</v>
      </c>
      <c r="D11">
        <v>2019</v>
      </c>
      <c r="E11">
        <v>7.3</v>
      </c>
      <c r="F11">
        <v>413756</v>
      </c>
      <c r="G11">
        <v>20783</v>
      </c>
      <c r="H11">
        <f t="shared" si="0"/>
        <v>20945.428773919208</v>
      </c>
      <c r="L11">
        <f>SUM(L9:L10)</f>
        <v>24704</v>
      </c>
      <c r="M11">
        <f>SUM(M9:M10)</f>
        <v>483450</v>
      </c>
    </row>
    <row r="12" spans="1:32" x14ac:dyDescent="0.25">
      <c r="C12" t="s">
        <v>0</v>
      </c>
      <c r="E12" t="s">
        <v>2</v>
      </c>
      <c r="F12" s="6">
        <f>AVERAGE(F9:F11)</f>
        <v>421771.33333333331</v>
      </c>
    </row>
    <row r="13" spans="1:32" x14ac:dyDescent="0.25">
      <c r="C13">
        <v>15000</v>
      </c>
      <c r="D13">
        <v>2020</v>
      </c>
      <c r="F13" s="6">
        <f t="shared" ref="F13:F15" si="1">$F$12-C13-B13-A13</f>
        <v>406771.33333333331</v>
      </c>
      <c r="H13">
        <f>F13/$H$5/$H$4</f>
        <v>20591.846377105059</v>
      </c>
      <c r="I13">
        <f>H13+L10</f>
        <v>24314.846377105059</v>
      </c>
    </row>
    <row r="14" spans="1:32" ht="15" customHeight="1" x14ac:dyDescent="0.25">
      <c r="A14" s="9"/>
      <c r="B14" s="9"/>
      <c r="C14" s="10">
        <v>140000</v>
      </c>
      <c r="D14" s="9">
        <v>2021</v>
      </c>
      <c r="E14" s="9"/>
      <c r="F14" s="10">
        <f>$F$12-C14-B14-A14</f>
        <v>281771.33333333331</v>
      </c>
      <c r="G14" s="9"/>
      <c r="H14" s="9">
        <f>F14/$H$5/$H$4</f>
        <v>14264.014039350679</v>
      </c>
      <c r="I14" s="9">
        <f>H14+L10</f>
        <v>17987.014039350681</v>
      </c>
      <c r="J14" s="9">
        <f>H11-H14</f>
        <v>6681.4147345685287</v>
      </c>
      <c r="K14" t="s">
        <v>14</v>
      </c>
      <c r="S14" s="40" t="s">
        <v>32</v>
      </c>
      <c r="T14" s="40"/>
      <c r="U14" s="39">
        <v>483450</v>
      </c>
      <c r="V14" s="39"/>
      <c r="W14" s="39">
        <f>U14+W15</f>
        <v>485450</v>
      </c>
      <c r="X14" s="39"/>
      <c r="Y14" s="39">
        <f>W14+Y15</f>
        <v>487450</v>
      </c>
      <c r="Z14" s="39"/>
      <c r="AA14" s="39">
        <f>Y14+AA15</f>
        <v>489450</v>
      </c>
      <c r="AB14" s="39"/>
      <c r="AC14" s="39">
        <f>AA14+AC15</f>
        <v>491450</v>
      </c>
      <c r="AD14" s="39"/>
      <c r="AE14" s="39">
        <f>AC14+AE15</f>
        <v>493450</v>
      </c>
      <c r="AF14" s="39"/>
    </row>
    <row r="15" spans="1:32" x14ac:dyDescent="0.25">
      <c r="A15" s="9"/>
      <c r="B15" s="9"/>
      <c r="C15" s="10">
        <v>140000</v>
      </c>
      <c r="D15" s="9">
        <v>2022</v>
      </c>
      <c r="E15" s="9"/>
      <c r="F15" s="10">
        <f t="shared" si="1"/>
        <v>281771.33333333331</v>
      </c>
      <c r="G15" s="9"/>
      <c r="H15" s="9">
        <f>F15/$H$5/$H$4</f>
        <v>14264.014039350679</v>
      </c>
      <c r="I15" s="9"/>
      <c r="J15" s="9"/>
      <c r="K15" t="s">
        <v>15</v>
      </c>
      <c r="P15" s="1"/>
      <c r="R15" s="1"/>
      <c r="S15" s="40" t="s">
        <v>33</v>
      </c>
      <c r="T15" s="40"/>
      <c r="U15" s="39">
        <v>0</v>
      </c>
      <c r="V15" s="39"/>
      <c r="W15" s="39">
        <v>2000</v>
      </c>
      <c r="X15" s="39"/>
      <c r="Y15" s="39">
        <v>2000</v>
      </c>
      <c r="Z15" s="39"/>
      <c r="AA15" s="39">
        <v>2000</v>
      </c>
      <c r="AB15" s="39"/>
      <c r="AC15" s="39">
        <v>2000</v>
      </c>
      <c r="AD15" s="39"/>
      <c r="AE15" s="39">
        <v>2000</v>
      </c>
      <c r="AF15" s="39"/>
    </row>
    <row r="16" spans="1:32" x14ac:dyDescent="0.25">
      <c r="A16" s="11">
        <v>50000</v>
      </c>
      <c r="B16" s="12">
        <v>47000</v>
      </c>
      <c r="C16" s="12">
        <v>130000</v>
      </c>
      <c r="D16" s="11">
        <v>2023</v>
      </c>
      <c r="E16" s="11"/>
      <c r="F16" s="12">
        <f>$F$12-C16-B16-A16</f>
        <v>194771.33333333331</v>
      </c>
      <c r="G16" s="11"/>
      <c r="H16" s="11">
        <f t="shared" ref="H16:H17" si="2">F16/$H$5/$H$4</f>
        <v>9859.8427322736316</v>
      </c>
      <c r="I16" s="11">
        <f>H16+L10</f>
        <v>13582.842732273632</v>
      </c>
      <c r="J16" s="11">
        <f>H15-H16</f>
        <v>4404.1713070770475</v>
      </c>
      <c r="K16" t="s">
        <v>14</v>
      </c>
      <c r="P16" s="6"/>
    </row>
    <row r="17" spans="1:32" x14ac:dyDescent="0.25">
      <c r="A17" s="11">
        <v>50000</v>
      </c>
      <c r="B17" s="12">
        <v>47000</v>
      </c>
      <c r="C17" s="12">
        <v>130000</v>
      </c>
      <c r="D17" s="11">
        <v>2024</v>
      </c>
      <c r="E17" s="11"/>
      <c r="F17" s="12">
        <f>$F$12-C17-B17-A17</f>
        <v>194771.33333333331</v>
      </c>
      <c r="G17" s="11"/>
      <c r="H17" s="11">
        <f t="shared" si="2"/>
        <v>9859.8427322736316</v>
      </c>
      <c r="I17" s="11"/>
      <c r="J17" s="11"/>
      <c r="K17" t="s">
        <v>19</v>
      </c>
      <c r="P17" s="8"/>
      <c r="R17" s="1"/>
      <c r="S17" s="1"/>
      <c r="T17" s="1"/>
      <c r="U17" s="43">
        <v>2019</v>
      </c>
      <c r="V17" s="44"/>
      <c r="W17" s="43">
        <v>2020</v>
      </c>
      <c r="X17" s="44"/>
      <c r="Y17" s="43">
        <v>2021</v>
      </c>
      <c r="Z17" s="44"/>
      <c r="AA17" s="43">
        <v>2022</v>
      </c>
      <c r="AB17" s="44"/>
      <c r="AC17" s="43">
        <v>2023</v>
      </c>
      <c r="AD17" s="44"/>
      <c r="AE17" s="43">
        <v>2024</v>
      </c>
      <c r="AF17" s="44"/>
    </row>
    <row r="18" spans="1:32" x14ac:dyDescent="0.25">
      <c r="S18" s="4"/>
      <c r="T18" s="4"/>
      <c r="U18" s="23" t="s">
        <v>21</v>
      </c>
      <c r="V18" s="23" t="s">
        <v>28</v>
      </c>
      <c r="W18" s="23" t="s">
        <v>21</v>
      </c>
      <c r="X18" s="23" t="s">
        <v>28</v>
      </c>
      <c r="Y18" s="23" t="s">
        <v>21</v>
      </c>
      <c r="Z18" s="23" t="s">
        <v>28</v>
      </c>
      <c r="AA18" s="23" t="s">
        <v>21</v>
      </c>
      <c r="AB18" s="23" t="s">
        <v>28</v>
      </c>
      <c r="AC18" s="23" t="s">
        <v>21</v>
      </c>
      <c r="AD18" s="23" t="s">
        <v>28</v>
      </c>
      <c r="AE18" s="23" t="s">
        <v>21</v>
      </c>
      <c r="AF18" s="23" t="s">
        <v>28</v>
      </c>
    </row>
    <row r="19" spans="1:32" x14ac:dyDescent="0.25">
      <c r="P19" s="1"/>
      <c r="Q19" s="1"/>
      <c r="R19" s="1"/>
      <c r="S19" s="17" t="s">
        <v>22</v>
      </c>
      <c r="T19" s="16" t="s">
        <v>29</v>
      </c>
      <c r="U19" s="21">
        <f>U14</f>
        <v>483450</v>
      </c>
      <c r="V19" s="21">
        <v>24704</v>
      </c>
      <c r="W19" s="21">
        <f>W14-W20</f>
        <v>470450</v>
      </c>
      <c r="X19" s="21">
        <f>X31</f>
        <v>24039.707932568002</v>
      </c>
      <c r="Y19" s="21">
        <f>Y14-Y20</f>
        <v>347450</v>
      </c>
      <c r="Z19" s="21">
        <f>Z31</f>
        <v>17754.482986865238</v>
      </c>
      <c r="AA19" s="21">
        <f>AA14-AA20</f>
        <v>349450</v>
      </c>
      <c r="AB19" s="21">
        <f>AB31</f>
        <v>17856.681766470163</v>
      </c>
      <c r="AC19" s="21">
        <f>AC14-AC20-AC21-AC22</f>
        <v>264450</v>
      </c>
      <c r="AD19" s="21">
        <f>AD31</f>
        <v>13513.233633260937</v>
      </c>
      <c r="AE19" s="21">
        <f>AE14-AE20-AE21-AE22</f>
        <v>266450</v>
      </c>
      <c r="AF19" s="21">
        <f>AF31</f>
        <v>13615.432412865859</v>
      </c>
    </row>
    <row r="20" spans="1:32" x14ac:dyDescent="0.25">
      <c r="B20" s="6">
        <f>A16+C16</f>
        <v>180000</v>
      </c>
      <c r="L20">
        <f>SUM(L9:L10)</f>
        <v>24704</v>
      </c>
      <c r="M20" t="s">
        <v>8</v>
      </c>
      <c r="P20" s="1"/>
      <c r="Q20" s="2"/>
      <c r="S20" s="17" t="s">
        <v>23</v>
      </c>
      <c r="T20" s="16" t="s">
        <v>29</v>
      </c>
      <c r="U20" s="21">
        <v>0</v>
      </c>
      <c r="V20" s="21">
        <v>0</v>
      </c>
      <c r="W20" s="21">
        <v>15000</v>
      </c>
      <c r="X20" s="21">
        <v>1910</v>
      </c>
      <c r="Y20" s="21">
        <v>140000</v>
      </c>
      <c r="Z20" s="21">
        <f>Z32</f>
        <v>17826.666666666668</v>
      </c>
      <c r="AA20" s="21">
        <v>140000</v>
      </c>
      <c r="AB20" s="21">
        <f>AB32</f>
        <v>17826.666666666668</v>
      </c>
      <c r="AC20" s="21">
        <v>130000</v>
      </c>
      <c r="AD20" s="21">
        <f>AD32</f>
        <v>16553.333333333332</v>
      </c>
      <c r="AE20" s="21">
        <v>130000</v>
      </c>
      <c r="AF20" s="21">
        <f>AF32</f>
        <v>16553.333333333332</v>
      </c>
    </row>
    <row r="21" spans="1:32" x14ac:dyDescent="0.25">
      <c r="L21">
        <v>29000</v>
      </c>
      <c r="M21" t="s">
        <v>4</v>
      </c>
      <c r="Q21" s="1"/>
      <c r="R21" s="1"/>
      <c r="S21" s="17" t="s">
        <v>24</v>
      </c>
      <c r="T21" s="16" t="s">
        <v>30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47000</v>
      </c>
      <c r="AD21" s="21"/>
      <c r="AE21" s="21">
        <v>47000</v>
      </c>
      <c r="AF21" s="21"/>
    </row>
    <row r="22" spans="1:32" x14ac:dyDescent="0.25">
      <c r="L22">
        <v>25500</v>
      </c>
      <c r="M22" s="1" t="s">
        <v>3</v>
      </c>
      <c r="Q22" s="2"/>
      <c r="S22" s="17" t="s">
        <v>25</v>
      </c>
      <c r="T22" s="16" t="s">
        <v>30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50000</v>
      </c>
      <c r="AD22" s="21">
        <f>AD33</f>
        <v>6366.666666666667</v>
      </c>
      <c r="AE22" s="21">
        <v>50000</v>
      </c>
      <c r="AF22" s="21">
        <f>AF33</f>
        <v>6366.666666666667</v>
      </c>
    </row>
    <row r="23" spans="1:32" ht="15.75" customHeight="1" x14ac:dyDescent="0.25">
      <c r="L23" s="8">
        <f>L21*0.8</f>
        <v>23200</v>
      </c>
      <c r="M23" t="s">
        <v>5</v>
      </c>
      <c r="Q23" s="1"/>
      <c r="R23" s="1"/>
      <c r="T23" s="22" t="s">
        <v>39</v>
      </c>
      <c r="U23" s="14">
        <f>SUM(U19:U22)</f>
        <v>483450</v>
      </c>
      <c r="V23" s="14">
        <f t="shared" ref="V23:AF23" si="3">SUM(V19:V22)</f>
        <v>24704</v>
      </c>
      <c r="W23" s="14">
        <f t="shared" si="3"/>
        <v>485450</v>
      </c>
      <c r="X23" s="14">
        <f t="shared" si="3"/>
        <v>25949.707932568002</v>
      </c>
      <c r="Y23" s="14">
        <f t="shared" si="3"/>
        <v>487450</v>
      </c>
      <c r="Z23" s="14">
        <f t="shared" si="3"/>
        <v>35581.149653531902</v>
      </c>
      <c r="AA23" s="14">
        <f t="shared" si="3"/>
        <v>489450</v>
      </c>
      <c r="AB23" s="14">
        <f t="shared" si="3"/>
        <v>35683.348433136831</v>
      </c>
      <c r="AC23" s="14">
        <f>SUM(AC19:AC22)</f>
        <v>491450</v>
      </c>
      <c r="AD23" s="14">
        <f t="shared" si="3"/>
        <v>36433.233633260934</v>
      </c>
      <c r="AE23" s="14">
        <f t="shared" si="3"/>
        <v>493450</v>
      </c>
      <c r="AF23" s="14">
        <f t="shared" si="3"/>
        <v>36535.432412865855</v>
      </c>
    </row>
    <row r="24" spans="1:32" ht="15.75" customHeight="1" x14ac:dyDescent="0.25">
      <c r="Q24" s="2"/>
      <c r="S24" s="4"/>
      <c r="T24" s="4"/>
    </row>
    <row r="25" spans="1:32" x14ac:dyDescent="0.25">
      <c r="I25" s="1"/>
      <c r="L25" t="s">
        <v>13</v>
      </c>
      <c r="Q25" s="1"/>
      <c r="R25" s="1"/>
      <c r="S25" s="41" t="s">
        <v>38</v>
      </c>
      <c r="T25" s="41"/>
    </row>
    <row r="26" spans="1:32" x14ac:dyDescent="0.25">
      <c r="E26" s="7"/>
      <c r="L26">
        <v>6000</v>
      </c>
      <c r="M26" t="s">
        <v>9</v>
      </c>
      <c r="Q26" s="2"/>
      <c r="S26" s="4"/>
      <c r="T26" s="4" t="s">
        <v>34</v>
      </c>
    </row>
    <row r="27" spans="1:32" x14ac:dyDescent="0.25">
      <c r="I27" s="1"/>
      <c r="L27">
        <f>L21-L26</f>
        <v>23000</v>
      </c>
      <c r="M27" t="s">
        <v>10</v>
      </c>
      <c r="Q27" s="1"/>
      <c r="R27" s="1"/>
      <c r="S27" s="13"/>
      <c r="T27" s="4" t="s">
        <v>35</v>
      </c>
    </row>
    <row r="28" spans="1:32" x14ac:dyDescent="0.25">
      <c r="L28">
        <f>L27*0.8</f>
        <v>18400</v>
      </c>
      <c r="M28" t="s">
        <v>11</v>
      </c>
      <c r="Q28" s="2"/>
      <c r="S28" s="4"/>
    </row>
    <row r="29" spans="1:32" x14ac:dyDescent="0.25">
      <c r="I29" s="1"/>
      <c r="L29" t="s">
        <v>20</v>
      </c>
      <c r="S29" s="4"/>
    </row>
    <row r="30" spans="1:32" x14ac:dyDescent="0.25">
      <c r="E30" s="6"/>
      <c r="L30">
        <v>4500</v>
      </c>
      <c r="M30" t="s">
        <v>9</v>
      </c>
      <c r="S30" s="4"/>
      <c r="T30" s="4"/>
      <c r="U30" t="s">
        <v>31</v>
      </c>
    </row>
    <row r="31" spans="1:32" x14ac:dyDescent="0.25">
      <c r="J31" s="3"/>
      <c r="L31">
        <f>L27-L30</f>
        <v>18500</v>
      </c>
      <c r="M31" t="s">
        <v>10</v>
      </c>
      <c r="S31" s="4"/>
      <c r="T31" t="s">
        <v>36</v>
      </c>
      <c r="U31" s="18">
        <v>483450</v>
      </c>
      <c r="V31" s="19">
        <v>24704</v>
      </c>
      <c r="W31" s="19">
        <f>W19</f>
        <v>470450</v>
      </c>
      <c r="X31">
        <f>W31*V31/U31</f>
        <v>24039.707932568002</v>
      </c>
      <c r="Y31">
        <f>Y19</f>
        <v>347450</v>
      </c>
      <c r="Z31">
        <f>Y31*V31/U31</f>
        <v>17754.482986865238</v>
      </c>
      <c r="AA31">
        <f>AA19</f>
        <v>349450</v>
      </c>
      <c r="AB31">
        <f>AA31*V31/U31</f>
        <v>17856.681766470163</v>
      </c>
      <c r="AC31">
        <f>AC19</f>
        <v>264450</v>
      </c>
      <c r="AD31">
        <f>AC31*V31/U31</f>
        <v>13513.233633260937</v>
      </c>
      <c r="AE31">
        <f>AE19</f>
        <v>266450</v>
      </c>
      <c r="AF31">
        <f>AE31*V31/U31</f>
        <v>13615.432412865859</v>
      </c>
    </row>
    <row r="32" spans="1:32" x14ac:dyDescent="0.25">
      <c r="C32">
        <v>90</v>
      </c>
      <c r="D32">
        <v>11.5</v>
      </c>
      <c r="L32">
        <f>L31*0.8</f>
        <v>14800</v>
      </c>
      <c r="M32" t="s">
        <v>11</v>
      </c>
      <c r="Q32" s="1"/>
      <c r="T32" s="20" t="s">
        <v>37</v>
      </c>
      <c r="U32" s="19">
        <v>0</v>
      </c>
      <c r="V32" s="19">
        <v>0</v>
      </c>
      <c r="W32">
        <v>15000</v>
      </c>
      <c r="X32">
        <v>1910</v>
      </c>
      <c r="Y32">
        <f>Y20</f>
        <v>140000</v>
      </c>
      <c r="Z32">
        <f>Y32*X32/W32</f>
        <v>17826.666666666668</v>
      </c>
      <c r="AA32">
        <f>AA20</f>
        <v>140000</v>
      </c>
      <c r="AB32">
        <f>AA32*X32/W32</f>
        <v>17826.666666666668</v>
      </c>
      <c r="AC32">
        <f>AC20</f>
        <v>130000</v>
      </c>
      <c r="AD32">
        <f>AC32*X32/W32</f>
        <v>16553.333333333332</v>
      </c>
      <c r="AE32">
        <f>AE20</f>
        <v>130000</v>
      </c>
      <c r="AF32">
        <f>AE32*X32/W32</f>
        <v>16553.333333333332</v>
      </c>
    </row>
    <row r="33" spans="2:32" x14ac:dyDescent="0.25">
      <c r="C33">
        <v>50</v>
      </c>
      <c r="D33">
        <f>C33*D32/C32</f>
        <v>6.3888888888888893</v>
      </c>
      <c r="E33" t="s">
        <v>12</v>
      </c>
      <c r="F33" s="3"/>
      <c r="G33" s="3"/>
      <c r="T33" s="20"/>
      <c r="U33" s="19"/>
      <c r="V33" s="19"/>
      <c r="AC33">
        <f>AC22</f>
        <v>50000</v>
      </c>
      <c r="AD33">
        <f>AC33*X32/W32</f>
        <v>6366.666666666667</v>
      </c>
      <c r="AE33">
        <f>AE22</f>
        <v>50000</v>
      </c>
      <c r="AF33">
        <f>AE33*X32/W32</f>
        <v>6366.666666666667</v>
      </c>
    </row>
    <row r="34" spans="2:32" x14ac:dyDescent="0.25">
      <c r="T34" s="20"/>
      <c r="U34" s="19" t="s">
        <v>34</v>
      </c>
      <c r="V34" s="19"/>
      <c r="X34" t="s">
        <v>35</v>
      </c>
    </row>
    <row r="35" spans="2:32" x14ac:dyDescent="0.25">
      <c r="T35" s="4"/>
      <c r="U35">
        <v>483450</v>
      </c>
      <c r="V35">
        <v>24704</v>
      </c>
      <c r="X35">
        <v>15000</v>
      </c>
      <c r="Y35">
        <v>1910</v>
      </c>
    </row>
    <row r="36" spans="2:32" x14ac:dyDescent="0.25">
      <c r="U36">
        <v>349450</v>
      </c>
      <c r="V36">
        <f>U36*V35/U35</f>
        <v>17856.681766470163</v>
      </c>
      <c r="X36">
        <v>90000</v>
      </c>
      <c r="Y36">
        <f>X36*Y35/X35</f>
        <v>11460</v>
      </c>
    </row>
    <row r="40" spans="2:32" ht="3.75" customHeight="1" x14ac:dyDescent="0.25"/>
    <row r="41" spans="2:32" ht="51.75" customHeight="1" x14ac:dyDescent="0.25">
      <c r="B41" s="4"/>
      <c r="C41">
        <v>256450</v>
      </c>
      <c r="E41">
        <f>C41*E42/C42</f>
        <v>13104.438514841246</v>
      </c>
      <c r="G41" s="5"/>
    </row>
    <row r="42" spans="2:32" x14ac:dyDescent="0.25">
      <c r="C42" s="15">
        <v>483450</v>
      </c>
      <c r="D42" s="15"/>
      <c r="E42" s="15">
        <v>24704</v>
      </c>
      <c r="G42" s="3"/>
    </row>
    <row r="43" spans="2:32" x14ac:dyDescent="0.25">
      <c r="G43" s="3"/>
    </row>
    <row r="44" spans="2:32" x14ac:dyDescent="0.25">
      <c r="G44" s="3"/>
    </row>
    <row r="45" spans="2:32" x14ac:dyDescent="0.25">
      <c r="G45" s="3"/>
    </row>
    <row r="46" spans="2:32" x14ac:dyDescent="0.25">
      <c r="G46" s="3"/>
    </row>
    <row r="47" spans="2:32" x14ac:dyDescent="0.25">
      <c r="G47" s="3"/>
    </row>
    <row r="48" spans="2:32" x14ac:dyDescent="0.25">
      <c r="G48" s="3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</sheetData>
  <mergeCells count="22">
    <mergeCell ref="AC14:AD14"/>
    <mergeCell ref="S14:T14"/>
    <mergeCell ref="U14:V14"/>
    <mergeCell ref="W14:X14"/>
    <mergeCell ref="Y14:Z14"/>
    <mergeCell ref="AA14:AB14"/>
    <mergeCell ref="S25:T25"/>
    <mergeCell ref="AD6:AF6"/>
    <mergeCell ref="U17:V17"/>
    <mergeCell ref="W17:X17"/>
    <mergeCell ref="Y17:Z17"/>
    <mergeCell ref="AA17:AB17"/>
    <mergeCell ref="AC17:AD17"/>
    <mergeCell ref="AE17:AF17"/>
    <mergeCell ref="AE14:AF14"/>
    <mergeCell ref="S15:T15"/>
    <mergeCell ref="U15:V15"/>
    <mergeCell ref="W15:X15"/>
    <mergeCell ref="Y15:Z15"/>
    <mergeCell ref="AA15:AB15"/>
    <mergeCell ref="AC15:AD15"/>
    <mergeCell ref="AE15:AF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CF29"/>
  <sheetViews>
    <sheetView tabSelected="1" topLeftCell="A7" zoomScale="70" zoomScaleNormal="70" zoomScaleSheetLayoutView="30" workbookViewId="0">
      <selection activeCell="U29" sqref="U29:AC29"/>
    </sheetView>
  </sheetViews>
  <sheetFormatPr defaultRowHeight="15" x14ac:dyDescent="0.25"/>
  <cols>
    <col min="3" max="3" width="5.42578125" customWidth="1"/>
    <col min="4" max="4" width="27.85546875" customWidth="1"/>
    <col min="5" max="19" width="4.7109375" customWidth="1"/>
    <col min="20" max="20" width="5" customWidth="1"/>
    <col min="21" max="21" width="4.85546875" customWidth="1"/>
    <col min="22" max="22" width="4.5703125" customWidth="1"/>
    <col min="23" max="23" width="4.85546875" customWidth="1"/>
    <col min="24" max="24" width="5.140625" customWidth="1"/>
    <col min="25" max="26" width="4.7109375" bestFit="1" customWidth="1"/>
    <col min="27" max="28" width="4.85546875" customWidth="1"/>
    <col min="29" max="29" width="4.7109375" bestFit="1" customWidth="1"/>
    <col min="30" max="30" width="6.28515625" customWidth="1"/>
    <col min="31" max="35" width="5.5703125" bestFit="1" customWidth="1"/>
    <col min="36" max="36" width="7.140625" bestFit="1" customWidth="1"/>
    <col min="37" max="42" width="5.5703125" bestFit="1" customWidth="1"/>
    <col min="43" max="43" width="7.140625" bestFit="1" customWidth="1"/>
    <col min="44" max="44" width="5.5703125" bestFit="1" customWidth="1"/>
    <col min="45" max="45" width="5.85546875" bestFit="1" customWidth="1"/>
    <col min="46" max="48" width="5.5703125" bestFit="1" customWidth="1"/>
    <col min="49" max="49" width="5.5703125" customWidth="1"/>
    <col min="50" max="50" width="5.5703125" bestFit="1" customWidth="1"/>
    <col min="51" max="59" width="4.7109375" bestFit="1" customWidth="1"/>
    <col min="60" max="81" width="5.5703125" bestFit="1" customWidth="1"/>
    <col min="82" max="82" width="5.85546875" customWidth="1"/>
    <col min="83" max="83" width="4.42578125" customWidth="1"/>
    <col min="84" max="84" width="4.28515625" customWidth="1"/>
  </cols>
  <sheetData>
    <row r="1" spans="3:84" ht="18.75" customHeight="1" x14ac:dyDescent="0.2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</row>
    <row r="2" spans="3:84" ht="15" customHeight="1" x14ac:dyDescent="0.25"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</row>
    <row r="3" spans="3:84" ht="15" customHeight="1" x14ac:dyDescent="0.25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</row>
    <row r="4" spans="3:84" ht="18" customHeight="1" x14ac:dyDescent="0.25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</row>
    <row r="5" spans="3:84" ht="67.5" customHeight="1" x14ac:dyDescent="0.25">
      <c r="C5" s="59" t="s">
        <v>57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</row>
    <row r="6" spans="3:84" ht="15" customHeight="1" x14ac:dyDescent="0.25"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</row>
    <row r="7" spans="3:84" ht="24.95" customHeight="1" x14ac:dyDescent="0.25"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</row>
    <row r="8" spans="3:84" s="24" customFormat="1" ht="35.1" customHeight="1" x14ac:dyDescent="0.25">
      <c r="C8" s="49" t="s">
        <v>47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1"/>
    </row>
    <row r="9" spans="3:84" s="24" customFormat="1" ht="31.5" customHeight="1" x14ac:dyDescent="0.25">
      <c r="C9" s="63" t="s">
        <v>41</v>
      </c>
      <c r="D9" s="63" t="s">
        <v>42</v>
      </c>
      <c r="E9" s="64" t="s">
        <v>58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6"/>
      <c r="U9" s="62" t="s">
        <v>45</v>
      </c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 t="s">
        <v>46</v>
      </c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4" t="s">
        <v>49</v>
      </c>
      <c r="CE9" s="65"/>
      <c r="CF9" s="66"/>
    </row>
    <row r="10" spans="3:84" s="24" customFormat="1" ht="30.75" customHeight="1" x14ac:dyDescent="0.25">
      <c r="C10" s="63"/>
      <c r="D10" s="63"/>
      <c r="E10" s="72">
        <v>16</v>
      </c>
      <c r="F10" s="72">
        <v>17</v>
      </c>
      <c r="G10" s="72">
        <v>18</v>
      </c>
      <c r="H10" s="72">
        <v>19</v>
      </c>
      <c r="I10" s="72">
        <v>20</v>
      </c>
      <c r="J10" s="72">
        <v>21</v>
      </c>
      <c r="K10" s="72">
        <v>22</v>
      </c>
      <c r="L10" s="72">
        <v>23</v>
      </c>
      <c r="M10" s="72">
        <v>24</v>
      </c>
      <c r="N10" s="72">
        <v>25</v>
      </c>
      <c r="O10" s="72">
        <v>26</v>
      </c>
      <c r="P10" s="72">
        <v>27</v>
      </c>
      <c r="Q10" s="72">
        <v>28</v>
      </c>
      <c r="R10" s="72">
        <v>29</v>
      </c>
      <c r="S10" s="72">
        <v>30</v>
      </c>
      <c r="T10" s="72">
        <v>31</v>
      </c>
      <c r="U10" s="30">
        <v>1</v>
      </c>
      <c r="V10" s="30">
        <f>U10+1</f>
        <v>2</v>
      </c>
      <c r="W10" s="30">
        <f t="shared" ref="W10:AX10" si="0">V10+1</f>
        <v>3</v>
      </c>
      <c r="X10" s="30">
        <f t="shared" si="0"/>
        <v>4</v>
      </c>
      <c r="Y10" s="30">
        <f t="shared" si="0"/>
        <v>5</v>
      </c>
      <c r="Z10" s="30">
        <f t="shared" si="0"/>
        <v>6</v>
      </c>
      <c r="AA10" s="30">
        <f t="shared" si="0"/>
        <v>7</v>
      </c>
      <c r="AB10" s="30">
        <f t="shared" si="0"/>
        <v>8</v>
      </c>
      <c r="AC10" s="30">
        <f t="shared" si="0"/>
        <v>9</v>
      </c>
      <c r="AD10" s="30">
        <f t="shared" si="0"/>
        <v>10</v>
      </c>
      <c r="AE10" s="30">
        <f t="shared" si="0"/>
        <v>11</v>
      </c>
      <c r="AF10" s="30">
        <f t="shared" si="0"/>
        <v>12</v>
      </c>
      <c r="AG10" s="30">
        <f t="shared" si="0"/>
        <v>13</v>
      </c>
      <c r="AH10" s="30">
        <f t="shared" si="0"/>
        <v>14</v>
      </c>
      <c r="AI10" s="30">
        <f t="shared" si="0"/>
        <v>15</v>
      </c>
      <c r="AJ10" s="30">
        <f t="shared" si="0"/>
        <v>16</v>
      </c>
      <c r="AK10" s="30">
        <f t="shared" si="0"/>
        <v>17</v>
      </c>
      <c r="AL10" s="30">
        <f t="shared" si="0"/>
        <v>18</v>
      </c>
      <c r="AM10" s="30">
        <f>AL10+1</f>
        <v>19</v>
      </c>
      <c r="AN10" s="30">
        <f t="shared" si="0"/>
        <v>20</v>
      </c>
      <c r="AO10" s="30">
        <f t="shared" si="0"/>
        <v>21</v>
      </c>
      <c r="AP10" s="30">
        <f t="shared" si="0"/>
        <v>22</v>
      </c>
      <c r="AQ10" s="30">
        <f t="shared" si="0"/>
        <v>23</v>
      </c>
      <c r="AR10" s="30">
        <f t="shared" si="0"/>
        <v>24</v>
      </c>
      <c r="AS10" s="30">
        <f t="shared" si="0"/>
        <v>25</v>
      </c>
      <c r="AT10" s="30">
        <f>AS10+1</f>
        <v>26</v>
      </c>
      <c r="AU10" s="30">
        <f t="shared" si="0"/>
        <v>27</v>
      </c>
      <c r="AV10" s="30">
        <f t="shared" si="0"/>
        <v>28</v>
      </c>
      <c r="AW10" s="30">
        <f>AV10+1</f>
        <v>29</v>
      </c>
      <c r="AX10" s="30">
        <f t="shared" si="0"/>
        <v>30</v>
      </c>
      <c r="AY10" s="30">
        <v>1</v>
      </c>
      <c r="AZ10" s="30">
        <f>AY10+1</f>
        <v>2</v>
      </c>
      <c r="BA10" s="30">
        <f t="shared" ref="BA10:BP10" si="1">AZ10+1</f>
        <v>3</v>
      </c>
      <c r="BB10" s="30">
        <f t="shared" si="1"/>
        <v>4</v>
      </c>
      <c r="BC10" s="30">
        <f t="shared" si="1"/>
        <v>5</v>
      </c>
      <c r="BD10" s="30">
        <f t="shared" si="1"/>
        <v>6</v>
      </c>
      <c r="BE10" s="30">
        <f t="shared" si="1"/>
        <v>7</v>
      </c>
      <c r="BF10" s="30">
        <f t="shared" si="1"/>
        <v>8</v>
      </c>
      <c r="BG10" s="30">
        <f t="shared" si="1"/>
        <v>9</v>
      </c>
      <c r="BH10" s="30">
        <f t="shared" si="1"/>
        <v>10</v>
      </c>
      <c r="BI10" s="30">
        <f t="shared" si="1"/>
        <v>11</v>
      </c>
      <c r="BJ10" s="30">
        <f t="shared" si="1"/>
        <v>12</v>
      </c>
      <c r="BK10" s="30">
        <f t="shared" si="1"/>
        <v>13</v>
      </c>
      <c r="BL10" s="30">
        <f t="shared" si="1"/>
        <v>14</v>
      </c>
      <c r="BM10" s="30">
        <f t="shared" si="1"/>
        <v>15</v>
      </c>
      <c r="BN10" s="30">
        <f t="shared" si="1"/>
        <v>16</v>
      </c>
      <c r="BO10" s="30">
        <f t="shared" si="1"/>
        <v>17</v>
      </c>
      <c r="BP10" s="30">
        <f t="shared" si="1"/>
        <v>18</v>
      </c>
      <c r="BQ10" s="30">
        <f>BP10+1</f>
        <v>19</v>
      </c>
      <c r="BR10" s="30">
        <f t="shared" ref="BR10:BW10" si="2">BQ10+1</f>
        <v>20</v>
      </c>
      <c r="BS10" s="30">
        <f t="shared" si="2"/>
        <v>21</v>
      </c>
      <c r="BT10" s="30">
        <f t="shared" si="2"/>
        <v>22</v>
      </c>
      <c r="BU10" s="30">
        <f t="shared" si="2"/>
        <v>23</v>
      </c>
      <c r="BV10" s="30">
        <f t="shared" si="2"/>
        <v>24</v>
      </c>
      <c r="BW10" s="30">
        <f t="shared" si="2"/>
        <v>25</v>
      </c>
      <c r="BX10" s="30">
        <f>BW10+1</f>
        <v>26</v>
      </c>
      <c r="BY10" s="30">
        <f t="shared" ref="BY10:BZ10" si="3">BX10+1</f>
        <v>27</v>
      </c>
      <c r="BZ10" s="30">
        <f t="shared" si="3"/>
        <v>28</v>
      </c>
      <c r="CA10" s="30">
        <f>BZ10+1</f>
        <v>29</v>
      </c>
      <c r="CB10" s="30">
        <f t="shared" ref="CB10:CC10" si="4">CA10+1</f>
        <v>30</v>
      </c>
      <c r="CC10" s="30">
        <f t="shared" si="4"/>
        <v>31</v>
      </c>
      <c r="CD10" s="32">
        <v>1</v>
      </c>
      <c r="CE10" s="32">
        <v>2</v>
      </c>
      <c r="CF10" s="32">
        <v>3</v>
      </c>
    </row>
    <row r="11" spans="3:84" s="24" customFormat="1" ht="30.75" customHeight="1" x14ac:dyDescent="0.25">
      <c r="C11" s="56">
        <v>1</v>
      </c>
      <c r="D11" s="53" t="s">
        <v>52</v>
      </c>
      <c r="E11" s="75"/>
      <c r="F11" s="75"/>
      <c r="G11" s="75"/>
      <c r="H11" s="26" t="s">
        <v>43</v>
      </c>
      <c r="I11" s="27" t="s">
        <v>43</v>
      </c>
      <c r="J11" s="75"/>
      <c r="K11" s="75"/>
      <c r="L11" s="75"/>
      <c r="M11" s="75"/>
      <c r="N11" s="75"/>
      <c r="O11" s="26" t="s">
        <v>43</v>
      </c>
      <c r="P11" s="27" t="s">
        <v>43</v>
      </c>
      <c r="Q11" s="75"/>
      <c r="R11" s="75"/>
      <c r="S11" s="75"/>
      <c r="T11" s="75"/>
      <c r="U11" s="89"/>
      <c r="V11" s="26" t="s">
        <v>43</v>
      </c>
      <c r="W11" s="27" t="s">
        <v>43</v>
      </c>
      <c r="X11" s="68"/>
      <c r="Y11" s="68"/>
      <c r="Z11" s="68"/>
      <c r="AA11" s="68"/>
      <c r="AB11" s="68"/>
      <c r="AC11" s="26" t="s">
        <v>43</v>
      </c>
      <c r="AD11" s="27" t="s">
        <v>43</v>
      </c>
      <c r="AE11" s="68"/>
      <c r="AF11" s="68"/>
      <c r="AG11" s="68"/>
      <c r="AH11" s="68"/>
      <c r="AI11" s="68"/>
      <c r="AJ11" s="26" t="s">
        <v>43</v>
      </c>
      <c r="AK11" s="27" t="s">
        <v>43</v>
      </c>
      <c r="AL11" s="30"/>
      <c r="AM11" s="30"/>
      <c r="AN11" s="30"/>
      <c r="AO11" s="30"/>
      <c r="AP11" s="30"/>
      <c r="AQ11" s="26" t="s">
        <v>43</v>
      </c>
      <c r="AR11" s="27" t="s">
        <v>43</v>
      </c>
      <c r="AS11" s="30"/>
      <c r="AT11" s="30"/>
      <c r="AU11" s="30"/>
      <c r="AV11" s="30"/>
      <c r="AW11" s="30"/>
      <c r="AX11" s="26" t="s">
        <v>43</v>
      </c>
      <c r="AY11" s="27" t="s">
        <v>43</v>
      </c>
      <c r="AZ11" s="30"/>
      <c r="BA11" s="30"/>
      <c r="BB11" s="30"/>
      <c r="BC11" s="30"/>
      <c r="BD11" s="30"/>
      <c r="BE11" s="26" t="s">
        <v>43</v>
      </c>
      <c r="BF11" s="27" t="s">
        <v>43</v>
      </c>
      <c r="BG11" s="30"/>
      <c r="BH11" s="30"/>
      <c r="BI11" s="30"/>
      <c r="BJ11" s="30"/>
      <c r="BK11" s="30"/>
      <c r="BL11" s="26" t="s">
        <v>43</v>
      </c>
      <c r="BM11" s="27" t="s">
        <v>43</v>
      </c>
      <c r="BN11" s="30"/>
      <c r="BO11" s="30"/>
      <c r="BP11" s="30"/>
      <c r="BQ11" s="30"/>
      <c r="BR11" s="30"/>
      <c r="BS11" s="26" t="s">
        <v>43</v>
      </c>
      <c r="BT11" s="27" t="s">
        <v>43</v>
      </c>
      <c r="BU11" s="30"/>
      <c r="BV11" s="30"/>
      <c r="BW11" s="30"/>
      <c r="BX11" s="30"/>
      <c r="BY11" s="30"/>
      <c r="BZ11" s="26" t="s">
        <v>43</v>
      </c>
      <c r="CA11" s="27" t="s">
        <v>43</v>
      </c>
      <c r="CB11" s="30"/>
      <c r="CC11" s="30"/>
      <c r="CD11" s="27" t="s">
        <v>43</v>
      </c>
      <c r="CE11" s="32"/>
      <c r="CF11" s="32"/>
    </row>
    <row r="12" spans="3:84" ht="35.1" customHeight="1" x14ac:dyDescent="0.25">
      <c r="C12" s="57"/>
      <c r="D12" s="54"/>
      <c r="E12" s="67"/>
      <c r="F12" s="73"/>
      <c r="G12" s="73"/>
      <c r="H12" s="26" t="s">
        <v>43</v>
      </c>
      <c r="I12" s="27" t="s">
        <v>43</v>
      </c>
      <c r="J12" s="69"/>
      <c r="K12" s="69"/>
      <c r="L12" s="69"/>
      <c r="M12" s="69"/>
      <c r="N12" s="69"/>
      <c r="O12" s="26" t="s">
        <v>43</v>
      </c>
      <c r="P12" s="27" t="s">
        <v>43</v>
      </c>
      <c r="Q12" s="69"/>
      <c r="R12" s="69"/>
      <c r="S12" s="69"/>
      <c r="T12" s="69"/>
      <c r="U12" s="74"/>
      <c r="V12" s="26" t="s">
        <v>43</v>
      </c>
      <c r="W12" s="27" t="s">
        <v>43</v>
      </c>
      <c r="X12" s="34"/>
      <c r="Y12" s="34"/>
      <c r="Z12" s="33"/>
      <c r="AA12" s="33"/>
      <c r="AB12" s="71"/>
      <c r="AC12" s="26" t="s">
        <v>43</v>
      </c>
      <c r="AD12" s="27" t="s">
        <v>43</v>
      </c>
      <c r="AE12" s="71"/>
      <c r="AF12" s="71"/>
      <c r="AG12" s="71"/>
      <c r="AH12" s="71"/>
      <c r="AI12" s="71"/>
      <c r="AJ12" s="26" t="s">
        <v>43</v>
      </c>
      <c r="AK12" s="27" t="s">
        <v>43</v>
      </c>
      <c r="AL12" s="28"/>
      <c r="AM12" s="28"/>
      <c r="AN12" s="28"/>
      <c r="AO12" s="28"/>
      <c r="AP12" s="28"/>
      <c r="AQ12" s="26" t="s">
        <v>43</v>
      </c>
      <c r="AR12" s="27" t="s">
        <v>43</v>
      </c>
      <c r="AS12" s="28"/>
      <c r="AT12" s="28"/>
      <c r="AU12" s="28"/>
      <c r="AV12" s="28"/>
      <c r="AW12" s="28"/>
      <c r="AX12" s="26" t="s">
        <v>43</v>
      </c>
      <c r="AY12" s="27" t="s">
        <v>43</v>
      </c>
      <c r="AZ12" s="27"/>
      <c r="BA12" s="27"/>
      <c r="BB12" s="27"/>
      <c r="BC12" s="27"/>
      <c r="BD12" s="28"/>
      <c r="BE12" s="26" t="s">
        <v>43</v>
      </c>
      <c r="BF12" s="27" t="s">
        <v>43</v>
      </c>
      <c r="BG12" s="28"/>
      <c r="BH12" s="28"/>
      <c r="BI12" s="28"/>
      <c r="BJ12" s="28"/>
      <c r="BK12" s="28"/>
      <c r="BL12" s="26" t="s">
        <v>43</v>
      </c>
      <c r="BM12" s="27" t="s">
        <v>43</v>
      </c>
      <c r="BN12" s="28"/>
      <c r="BO12" s="28"/>
      <c r="BP12" s="28"/>
      <c r="BQ12" s="28"/>
      <c r="BR12" s="28"/>
      <c r="BS12" s="26" t="s">
        <v>43</v>
      </c>
      <c r="BT12" s="27" t="s">
        <v>43</v>
      </c>
      <c r="BU12" s="28"/>
      <c r="BV12" s="28"/>
      <c r="BW12" s="28"/>
      <c r="BX12" s="28"/>
      <c r="BY12" s="28"/>
      <c r="BZ12" s="26" t="s">
        <v>43</v>
      </c>
      <c r="CA12" s="27" t="s">
        <v>43</v>
      </c>
      <c r="CB12" s="28"/>
      <c r="CC12" s="28"/>
      <c r="CD12" s="27" t="s">
        <v>43</v>
      </c>
      <c r="CE12" s="15"/>
      <c r="CF12" s="15"/>
    </row>
    <row r="13" spans="3:84" ht="35.1" customHeight="1" thickBot="1" x14ac:dyDescent="0.3">
      <c r="C13" s="97"/>
      <c r="D13" s="98"/>
      <c r="E13" s="99"/>
      <c r="F13" s="100"/>
      <c r="G13" s="100"/>
      <c r="H13" s="101" t="s">
        <v>43</v>
      </c>
      <c r="I13" s="102" t="s">
        <v>43</v>
      </c>
      <c r="J13" s="100"/>
      <c r="K13" s="100"/>
      <c r="L13" s="100"/>
      <c r="M13" s="100"/>
      <c r="N13" s="100"/>
      <c r="O13" s="101" t="s">
        <v>43</v>
      </c>
      <c r="P13" s="102" t="s">
        <v>43</v>
      </c>
      <c r="Q13" s="100"/>
      <c r="R13" s="100"/>
      <c r="S13" s="126"/>
      <c r="T13" s="126"/>
      <c r="U13" s="127"/>
      <c r="V13" s="101" t="s">
        <v>43</v>
      </c>
      <c r="W13" s="102" t="s">
        <v>43</v>
      </c>
      <c r="X13" s="103"/>
      <c r="Y13" s="103"/>
      <c r="Z13" s="104"/>
      <c r="AA13" s="104"/>
      <c r="AB13" s="104"/>
      <c r="AC13" s="101" t="s">
        <v>43</v>
      </c>
      <c r="AD13" s="102" t="s">
        <v>43</v>
      </c>
      <c r="AE13" s="104"/>
      <c r="AF13" s="104"/>
      <c r="AG13" s="105"/>
      <c r="AH13" s="105"/>
      <c r="AI13" s="105"/>
      <c r="AJ13" s="101" t="s">
        <v>43</v>
      </c>
      <c r="AK13" s="102" t="s">
        <v>43</v>
      </c>
      <c r="AL13" s="105"/>
      <c r="AM13" s="105"/>
      <c r="AN13" s="105"/>
      <c r="AO13" s="105"/>
      <c r="AP13" s="105"/>
      <c r="AQ13" s="101" t="s">
        <v>43</v>
      </c>
      <c r="AR13" s="102" t="s">
        <v>43</v>
      </c>
      <c r="AS13" s="105"/>
      <c r="AT13" s="105"/>
      <c r="AU13" s="105"/>
      <c r="AV13" s="105"/>
      <c r="AW13" s="105"/>
      <c r="AX13" s="101" t="s">
        <v>43</v>
      </c>
      <c r="AY13" s="102" t="s">
        <v>43</v>
      </c>
      <c r="AZ13" s="102"/>
      <c r="BA13" s="102"/>
      <c r="BB13" s="102"/>
      <c r="BC13" s="102"/>
      <c r="BD13" s="106"/>
      <c r="BE13" s="101" t="s">
        <v>43</v>
      </c>
      <c r="BF13" s="102" t="s">
        <v>43</v>
      </c>
      <c r="BG13" s="106"/>
      <c r="BH13" s="106"/>
      <c r="BI13" s="106"/>
      <c r="BJ13" s="106"/>
      <c r="BK13" s="106"/>
      <c r="BL13" s="101" t="s">
        <v>43</v>
      </c>
      <c r="BM13" s="102" t="s">
        <v>43</v>
      </c>
      <c r="BN13" s="106"/>
      <c r="BO13" s="106"/>
      <c r="BP13" s="106"/>
      <c r="BQ13" s="106"/>
      <c r="BR13" s="106"/>
      <c r="BS13" s="101" t="s">
        <v>43</v>
      </c>
      <c r="BT13" s="102" t="s">
        <v>43</v>
      </c>
      <c r="BU13" s="106"/>
      <c r="BV13" s="106"/>
      <c r="BW13" s="106"/>
      <c r="BX13" s="106"/>
      <c r="BY13" s="106"/>
      <c r="BZ13" s="101" t="s">
        <v>43</v>
      </c>
      <c r="CA13" s="102" t="s">
        <v>43</v>
      </c>
      <c r="CB13" s="106"/>
      <c r="CC13" s="106"/>
      <c r="CD13" s="102" t="s">
        <v>43</v>
      </c>
      <c r="CE13" s="107"/>
      <c r="CF13" s="107"/>
    </row>
    <row r="14" spans="3:84" ht="35.1" customHeight="1" thickTop="1" x14ac:dyDescent="0.25">
      <c r="C14" s="109">
        <v>2</v>
      </c>
      <c r="D14" s="110" t="s">
        <v>53</v>
      </c>
      <c r="E14" s="111"/>
      <c r="F14" s="111"/>
      <c r="G14" s="111"/>
      <c r="H14" s="112" t="s">
        <v>43</v>
      </c>
      <c r="I14" s="113" t="s">
        <v>43</v>
      </c>
      <c r="J14" s="111"/>
      <c r="K14" s="111"/>
      <c r="L14" s="111"/>
      <c r="M14" s="111"/>
      <c r="N14" s="111"/>
      <c r="O14" s="112" t="s">
        <v>43</v>
      </c>
      <c r="P14" s="113" t="s">
        <v>43</v>
      </c>
      <c r="Q14" s="111"/>
      <c r="R14" s="111"/>
      <c r="S14" s="114"/>
      <c r="T14" s="114"/>
      <c r="U14" s="115"/>
      <c r="V14" s="112" t="s">
        <v>43</v>
      </c>
      <c r="W14" s="113" t="s">
        <v>43</v>
      </c>
      <c r="X14" s="125"/>
      <c r="Y14" s="125"/>
      <c r="Z14" s="118"/>
      <c r="AA14" s="118"/>
      <c r="AB14" s="118"/>
      <c r="AC14" s="112" t="s">
        <v>43</v>
      </c>
      <c r="AD14" s="113" t="s">
        <v>43</v>
      </c>
      <c r="AE14" s="118"/>
      <c r="AF14" s="118"/>
      <c r="AG14" s="118"/>
      <c r="AH14" s="118"/>
      <c r="AI14" s="118"/>
      <c r="AJ14" s="112" t="s">
        <v>43</v>
      </c>
      <c r="AK14" s="113" t="s">
        <v>43</v>
      </c>
      <c r="AL14" s="117"/>
      <c r="AM14" s="117"/>
      <c r="AN14" s="117"/>
      <c r="AO14" s="117"/>
      <c r="AP14" s="117"/>
      <c r="AQ14" s="112" t="s">
        <v>43</v>
      </c>
      <c r="AR14" s="113" t="s">
        <v>43</v>
      </c>
      <c r="AS14" s="117"/>
      <c r="AT14" s="117"/>
      <c r="AU14" s="117"/>
      <c r="AV14" s="117"/>
      <c r="AW14" s="117"/>
      <c r="AX14" s="112" t="s">
        <v>43</v>
      </c>
      <c r="AY14" s="113" t="s">
        <v>43</v>
      </c>
      <c r="AZ14" s="113"/>
      <c r="BA14" s="113"/>
      <c r="BB14" s="113"/>
      <c r="BC14" s="113"/>
      <c r="BD14" s="119"/>
      <c r="BE14" s="112" t="s">
        <v>43</v>
      </c>
      <c r="BF14" s="113" t="s">
        <v>43</v>
      </c>
      <c r="BG14" s="119"/>
      <c r="BH14" s="119"/>
      <c r="BI14" s="119"/>
      <c r="BJ14" s="119"/>
      <c r="BK14" s="119"/>
      <c r="BL14" s="112" t="s">
        <v>43</v>
      </c>
      <c r="BM14" s="113" t="s">
        <v>43</v>
      </c>
      <c r="BN14" s="119"/>
      <c r="BO14" s="119"/>
      <c r="BP14" s="119"/>
      <c r="BQ14" s="119"/>
      <c r="BR14" s="119"/>
      <c r="BS14" s="112" t="s">
        <v>43</v>
      </c>
      <c r="BT14" s="113" t="s">
        <v>43</v>
      </c>
      <c r="BU14" s="119"/>
      <c r="BV14" s="119"/>
      <c r="BW14" s="119"/>
      <c r="BX14" s="119"/>
      <c r="BY14" s="119"/>
      <c r="BZ14" s="112" t="s">
        <v>43</v>
      </c>
      <c r="CA14" s="113" t="s">
        <v>43</v>
      </c>
      <c r="CB14" s="119"/>
      <c r="CC14" s="119"/>
      <c r="CD14" s="113" t="s">
        <v>43</v>
      </c>
      <c r="CE14" s="120"/>
      <c r="CF14" s="120"/>
    </row>
    <row r="15" spans="3:84" ht="35.1" customHeight="1" x14ac:dyDescent="0.25">
      <c r="C15" s="57"/>
      <c r="D15" s="54"/>
      <c r="E15" s="67"/>
      <c r="F15" s="67"/>
      <c r="G15" s="67"/>
      <c r="H15" s="26" t="s">
        <v>43</v>
      </c>
      <c r="I15" s="27" t="s">
        <v>43</v>
      </c>
      <c r="J15" s="67"/>
      <c r="K15" s="67"/>
      <c r="L15" s="67"/>
      <c r="M15" s="67"/>
      <c r="N15" s="67"/>
      <c r="O15" s="26" t="s">
        <v>43</v>
      </c>
      <c r="P15" s="27" t="s">
        <v>43</v>
      </c>
      <c r="Q15" s="67"/>
      <c r="R15" s="67"/>
      <c r="S15" s="67"/>
      <c r="T15" s="67"/>
      <c r="U15" s="29"/>
      <c r="V15" s="26" t="s">
        <v>43</v>
      </c>
      <c r="W15" s="27" t="s">
        <v>43</v>
      </c>
      <c r="X15" s="70"/>
      <c r="Y15" s="70"/>
      <c r="Z15" s="71"/>
      <c r="AA15" s="71"/>
      <c r="AB15" s="33"/>
      <c r="AC15" s="26" t="s">
        <v>43</v>
      </c>
      <c r="AD15" s="27" t="s">
        <v>43</v>
      </c>
      <c r="AE15" s="33"/>
      <c r="AF15" s="33"/>
      <c r="AG15" s="33"/>
      <c r="AH15" s="33"/>
      <c r="AI15" s="33"/>
      <c r="AJ15" s="26" t="s">
        <v>43</v>
      </c>
      <c r="AK15" s="27" t="s">
        <v>43</v>
      </c>
      <c r="AL15" s="33"/>
      <c r="AM15" s="33"/>
      <c r="AN15" s="33"/>
      <c r="AO15" s="33"/>
      <c r="AP15" s="33"/>
      <c r="AQ15" s="26" t="s">
        <v>43</v>
      </c>
      <c r="AR15" s="27" t="s">
        <v>43</v>
      </c>
      <c r="AS15" s="33"/>
      <c r="AT15" s="71"/>
      <c r="AU15" s="71"/>
      <c r="AV15" s="71"/>
      <c r="AW15" s="71"/>
      <c r="AX15" s="26" t="s">
        <v>43</v>
      </c>
      <c r="AY15" s="27" t="s">
        <v>43</v>
      </c>
      <c r="AZ15" s="27"/>
      <c r="BA15" s="27"/>
      <c r="BB15" s="27"/>
      <c r="BC15" s="27"/>
      <c r="BD15" s="28"/>
      <c r="BE15" s="26" t="s">
        <v>43</v>
      </c>
      <c r="BF15" s="27" t="s">
        <v>43</v>
      </c>
      <c r="BG15" s="28"/>
      <c r="BH15" s="28"/>
      <c r="BI15" s="28"/>
      <c r="BJ15" s="28"/>
      <c r="BK15" s="28"/>
      <c r="BL15" s="26" t="s">
        <v>43</v>
      </c>
      <c r="BM15" s="27" t="s">
        <v>43</v>
      </c>
      <c r="BN15" s="28"/>
      <c r="BO15" s="28"/>
      <c r="BP15" s="28"/>
      <c r="BQ15" s="28"/>
      <c r="BR15" s="28"/>
      <c r="BS15" s="26" t="s">
        <v>43</v>
      </c>
      <c r="BT15" s="27" t="s">
        <v>43</v>
      </c>
      <c r="BU15" s="28"/>
      <c r="BV15" s="28"/>
      <c r="BW15" s="28"/>
      <c r="BX15" s="28"/>
      <c r="BY15" s="28"/>
      <c r="BZ15" s="26" t="s">
        <v>43</v>
      </c>
      <c r="CA15" s="27" t="s">
        <v>43</v>
      </c>
      <c r="CB15" s="28"/>
      <c r="CC15" s="28"/>
      <c r="CD15" s="27" t="s">
        <v>43</v>
      </c>
      <c r="CE15" s="15"/>
      <c r="CF15" s="15"/>
    </row>
    <row r="16" spans="3:84" ht="35.1" customHeight="1" thickBot="1" x14ac:dyDescent="0.3">
      <c r="C16" s="97"/>
      <c r="D16" s="98"/>
      <c r="E16" s="99"/>
      <c r="F16" s="100"/>
      <c r="G16" s="100"/>
      <c r="H16" s="101" t="s">
        <v>43</v>
      </c>
      <c r="I16" s="102" t="s">
        <v>43</v>
      </c>
      <c r="J16" s="100"/>
      <c r="K16" s="100"/>
      <c r="L16" s="100"/>
      <c r="M16" s="100"/>
      <c r="N16" s="100"/>
      <c r="O16" s="101" t="s">
        <v>43</v>
      </c>
      <c r="P16" s="102" t="s">
        <v>43</v>
      </c>
      <c r="Q16" s="100"/>
      <c r="R16" s="100"/>
      <c r="S16" s="100"/>
      <c r="T16" s="100"/>
      <c r="U16" s="121"/>
      <c r="V16" s="101" t="s">
        <v>43</v>
      </c>
      <c r="W16" s="102" t="s">
        <v>43</v>
      </c>
      <c r="X16" s="102"/>
      <c r="Y16" s="102"/>
      <c r="Z16" s="106"/>
      <c r="AA16" s="106"/>
      <c r="AB16" s="106"/>
      <c r="AC16" s="101" t="s">
        <v>43</v>
      </c>
      <c r="AD16" s="102" t="s">
        <v>43</v>
      </c>
      <c r="AE16" s="106"/>
      <c r="AF16" s="106"/>
      <c r="AG16" s="105"/>
      <c r="AH16" s="104"/>
      <c r="AI16" s="104"/>
      <c r="AJ16" s="101" t="s">
        <v>43</v>
      </c>
      <c r="AK16" s="102" t="s">
        <v>43</v>
      </c>
      <c r="AL16" s="104"/>
      <c r="AM16" s="104"/>
      <c r="AN16" s="104"/>
      <c r="AO16" s="104"/>
      <c r="AP16" s="104"/>
      <c r="AQ16" s="101" t="s">
        <v>43</v>
      </c>
      <c r="AR16" s="102" t="s">
        <v>43</v>
      </c>
      <c r="AS16" s="104"/>
      <c r="AT16" s="104"/>
      <c r="AU16" s="106"/>
      <c r="AV16" s="106"/>
      <c r="AW16" s="106"/>
      <c r="AX16" s="101" t="s">
        <v>43</v>
      </c>
      <c r="AY16" s="102" t="s">
        <v>43</v>
      </c>
      <c r="AZ16" s="122"/>
      <c r="BA16" s="122"/>
      <c r="BB16" s="122"/>
      <c r="BC16" s="122"/>
      <c r="BD16" s="105"/>
      <c r="BE16" s="101" t="s">
        <v>43</v>
      </c>
      <c r="BF16" s="102" t="s">
        <v>43</v>
      </c>
      <c r="BG16" s="106"/>
      <c r="BH16" s="106"/>
      <c r="BI16" s="106"/>
      <c r="BJ16" s="106"/>
      <c r="BK16" s="106"/>
      <c r="BL16" s="101" t="s">
        <v>43</v>
      </c>
      <c r="BM16" s="102" t="s">
        <v>43</v>
      </c>
      <c r="BN16" s="106"/>
      <c r="BO16" s="106"/>
      <c r="BP16" s="106"/>
      <c r="BQ16" s="106"/>
      <c r="BR16" s="106"/>
      <c r="BS16" s="101" t="s">
        <v>43</v>
      </c>
      <c r="BT16" s="102" t="s">
        <v>43</v>
      </c>
      <c r="BU16" s="106"/>
      <c r="BV16" s="106"/>
      <c r="BW16" s="106"/>
      <c r="BX16" s="106"/>
      <c r="BY16" s="106"/>
      <c r="BZ16" s="101" t="s">
        <v>43</v>
      </c>
      <c r="CA16" s="102" t="s">
        <v>43</v>
      </c>
      <c r="CB16" s="106"/>
      <c r="CC16" s="106"/>
      <c r="CD16" s="102" t="s">
        <v>43</v>
      </c>
      <c r="CE16" s="107"/>
      <c r="CF16" s="107"/>
    </row>
    <row r="17" spans="3:84" ht="35.1" customHeight="1" thickTop="1" x14ac:dyDescent="0.25">
      <c r="C17" s="109">
        <v>3</v>
      </c>
      <c r="D17" s="110" t="s">
        <v>54</v>
      </c>
      <c r="E17" s="111"/>
      <c r="F17" s="111"/>
      <c r="G17" s="111"/>
      <c r="H17" s="112" t="s">
        <v>43</v>
      </c>
      <c r="I17" s="113" t="s">
        <v>43</v>
      </c>
      <c r="J17" s="111"/>
      <c r="K17" s="111"/>
      <c r="L17" s="111"/>
      <c r="M17" s="111"/>
      <c r="N17" s="111"/>
      <c r="O17" s="112" t="s">
        <v>43</v>
      </c>
      <c r="P17" s="113" t="s">
        <v>43</v>
      </c>
      <c r="Q17" s="111"/>
      <c r="R17" s="111"/>
      <c r="S17" s="111"/>
      <c r="T17" s="111"/>
      <c r="U17" s="124"/>
      <c r="V17" s="112" t="s">
        <v>43</v>
      </c>
      <c r="W17" s="113" t="s">
        <v>43</v>
      </c>
      <c r="X17" s="113"/>
      <c r="Y17" s="113"/>
      <c r="Z17" s="119"/>
      <c r="AA17" s="119"/>
      <c r="AB17" s="119"/>
      <c r="AC17" s="112" t="s">
        <v>43</v>
      </c>
      <c r="AD17" s="113" t="s">
        <v>43</v>
      </c>
      <c r="AE17" s="119"/>
      <c r="AF17" s="119"/>
      <c r="AG17" s="117"/>
      <c r="AH17" s="117"/>
      <c r="AI17" s="117"/>
      <c r="AJ17" s="112" t="s">
        <v>43</v>
      </c>
      <c r="AK17" s="113" t="s">
        <v>43</v>
      </c>
      <c r="AL17" s="117"/>
      <c r="AM17" s="118"/>
      <c r="AN17" s="118"/>
      <c r="AO17" s="118"/>
      <c r="AP17" s="118"/>
      <c r="AQ17" s="112" t="s">
        <v>43</v>
      </c>
      <c r="AR17" s="113" t="s">
        <v>43</v>
      </c>
      <c r="AS17" s="118"/>
      <c r="AT17" s="118"/>
      <c r="AU17" s="118"/>
      <c r="AV17" s="118"/>
      <c r="AW17" s="118"/>
      <c r="AX17" s="112" t="s">
        <v>43</v>
      </c>
      <c r="AY17" s="113" t="s">
        <v>43</v>
      </c>
      <c r="AZ17" s="125"/>
      <c r="BA17" s="116"/>
      <c r="BB17" s="116"/>
      <c r="BC17" s="116"/>
      <c r="BD17" s="117"/>
      <c r="BE17" s="112" t="s">
        <v>43</v>
      </c>
      <c r="BF17" s="113" t="s">
        <v>43</v>
      </c>
      <c r="BG17" s="117"/>
      <c r="BH17" s="117"/>
      <c r="BI17" s="117"/>
      <c r="BJ17" s="117"/>
      <c r="BK17" s="117"/>
      <c r="BL17" s="112" t="s">
        <v>43</v>
      </c>
      <c r="BM17" s="113" t="s">
        <v>43</v>
      </c>
      <c r="BN17" s="119"/>
      <c r="BO17" s="119"/>
      <c r="BP17" s="119"/>
      <c r="BQ17" s="119"/>
      <c r="BR17" s="119"/>
      <c r="BS17" s="112" t="s">
        <v>43</v>
      </c>
      <c r="BT17" s="113" t="s">
        <v>43</v>
      </c>
      <c r="BU17" s="119"/>
      <c r="BV17" s="119"/>
      <c r="BW17" s="119"/>
      <c r="BX17" s="119"/>
      <c r="BY17" s="119"/>
      <c r="BZ17" s="112" t="s">
        <v>43</v>
      </c>
      <c r="CA17" s="113" t="s">
        <v>43</v>
      </c>
      <c r="CB17" s="119"/>
      <c r="CC17" s="119"/>
      <c r="CD17" s="113" t="s">
        <v>43</v>
      </c>
      <c r="CE17" s="120"/>
      <c r="CF17" s="120"/>
    </row>
    <row r="18" spans="3:84" ht="35.1" customHeight="1" x14ac:dyDescent="0.25">
      <c r="C18" s="57"/>
      <c r="D18" s="54"/>
      <c r="E18" s="67"/>
      <c r="F18" s="67"/>
      <c r="G18" s="67"/>
      <c r="H18" s="26" t="s">
        <v>43</v>
      </c>
      <c r="I18" s="27" t="s">
        <v>43</v>
      </c>
      <c r="J18" s="67"/>
      <c r="K18" s="67"/>
      <c r="L18" s="67"/>
      <c r="M18" s="67"/>
      <c r="N18" s="67"/>
      <c r="O18" s="26" t="s">
        <v>43</v>
      </c>
      <c r="P18" s="27" t="s">
        <v>43</v>
      </c>
      <c r="Q18" s="67"/>
      <c r="R18" s="67"/>
      <c r="S18" s="67"/>
      <c r="T18" s="67"/>
      <c r="U18" s="29"/>
      <c r="V18" s="26" t="s">
        <v>43</v>
      </c>
      <c r="W18" s="27" t="s">
        <v>43</v>
      </c>
      <c r="X18" s="27"/>
      <c r="Y18" s="27"/>
      <c r="Z18" s="28"/>
      <c r="AA18" s="28"/>
      <c r="AB18" s="28"/>
      <c r="AC18" s="26" t="s">
        <v>43</v>
      </c>
      <c r="AD18" s="27" t="s">
        <v>43</v>
      </c>
      <c r="AE18" s="28"/>
      <c r="AF18" s="28"/>
      <c r="AG18" s="28"/>
      <c r="AH18" s="28"/>
      <c r="AI18" s="28"/>
      <c r="AJ18" s="26" t="s">
        <v>43</v>
      </c>
      <c r="AK18" s="27" t="s">
        <v>43</v>
      </c>
      <c r="AL18" s="71"/>
      <c r="AM18" s="71"/>
      <c r="AN18" s="71"/>
      <c r="AO18" s="71"/>
      <c r="AP18" s="71"/>
      <c r="AQ18" s="26" t="s">
        <v>43</v>
      </c>
      <c r="AR18" s="27" t="s">
        <v>43</v>
      </c>
      <c r="AS18" s="71"/>
      <c r="AT18" s="33"/>
      <c r="AU18" s="33"/>
      <c r="AV18" s="33"/>
      <c r="AW18" s="33"/>
      <c r="AX18" s="26" t="s">
        <v>43</v>
      </c>
      <c r="AY18" s="27" t="s">
        <v>43</v>
      </c>
      <c r="AZ18" s="34"/>
      <c r="BA18" s="34"/>
      <c r="BB18" s="34"/>
      <c r="BC18" s="34"/>
      <c r="BD18" s="33"/>
      <c r="BE18" s="26" t="s">
        <v>43</v>
      </c>
      <c r="BF18" s="27" t="s">
        <v>43</v>
      </c>
      <c r="BG18" s="33"/>
      <c r="BH18" s="33"/>
      <c r="BI18" s="33"/>
      <c r="BJ18" s="71"/>
      <c r="BK18" s="71"/>
      <c r="BL18" s="26" t="s">
        <v>43</v>
      </c>
      <c r="BM18" s="27" t="s">
        <v>43</v>
      </c>
      <c r="BN18" s="28"/>
      <c r="BO18" s="28"/>
      <c r="BP18" s="28"/>
      <c r="BQ18" s="28"/>
      <c r="BR18" s="28"/>
      <c r="BS18" s="26" t="s">
        <v>43</v>
      </c>
      <c r="BT18" s="27" t="s">
        <v>43</v>
      </c>
      <c r="BU18" s="28"/>
      <c r="BV18" s="28"/>
      <c r="BW18" s="28"/>
      <c r="BX18" s="28"/>
      <c r="BY18" s="28"/>
      <c r="BZ18" s="26" t="s">
        <v>43</v>
      </c>
      <c r="CA18" s="27" t="s">
        <v>43</v>
      </c>
      <c r="CB18" s="28"/>
      <c r="CC18" s="28"/>
      <c r="CD18" s="27" t="s">
        <v>43</v>
      </c>
      <c r="CE18" s="15"/>
      <c r="CF18" s="15"/>
    </row>
    <row r="19" spans="3:84" ht="35.1" customHeight="1" thickBot="1" x14ac:dyDescent="0.3">
      <c r="C19" s="97"/>
      <c r="D19" s="98"/>
      <c r="E19" s="99"/>
      <c r="F19" s="100"/>
      <c r="G19" s="100"/>
      <c r="H19" s="101" t="s">
        <v>43</v>
      </c>
      <c r="I19" s="102" t="s">
        <v>43</v>
      </c>
      <c r="J19" s="100"/>
      <c r="K19" s="100"/>
      <c r="L19" s="100"/>
      <c r="M19" s="100"/>
      <c r="N19" s="100"/>
      <c r="O19" s="101" t="s">
        <v>43</v>
      </c>
      <c r="P19" s="102" t="s">
        <v>43</v>
      </c>
      <c r="Q19" s="100"/>
      <c r="R19" s="100"/>
      <c r="S19" s="100"/>
      <c r="T19" s="100"/>
      <c r="U19" s="121"/>
      <c r="V19" s="101" t="s">
        <v>43</v>
      </c>
      <c r="W19" s="102" t="s">
        <v>43</v>
      </c>
      <c r="X19" s="102"/>
      <c r="Y19" s="102"/>
      <c r="Z19" s="106"/>
      <c r="AA19" s="106"/>
      <c r="AB19" s="106"/>
      <c r="AC19" s="101" t="s">
        <v>43</v>
      </c>
      <c r="AD19" s="102" t="s">
        <v>43</v>
      </c>
      <c r="AE19" s="106"/>
      <c r="AF19" s="106"/>
      <c r="AG19" s="106"/>
      <c r="AH19" s="106"/>
      <c r="AI19" s="106"/>
      <c r="AJ19" s="101" t="s">
        <v>43</v>
      </c>
      <c r="AK19" s="102" t="s">
        <v>43</v>
      </c>
      <c r="AL19" s="106"/>
      <c r="AM19" s="106"/>
      <c r="AN19" s="106"/>
      <c r="AO19" s="106"/>
      <c r="AP19" s="106"/>
      <c r="AQ19" s="101" t="s">
        <v>43</v>
      </c>
      <c r="AR19" s="102" t="s">
        <v>43</v>
      </c>
      <c r="AS19" s="106"/>
      <c r="AT19" s="106"/>
      <c r="AU19" s="105"/>
      <c r="AV19" s="105"/>
      <c r="AW19" s="105"/>
      <c r="AX19" s="101" t="s">
        <v>43</v>
      </c>
      <c r="AY19" s="102" t="s">
        <v>43</v>
      </c>
      <c r="AZ19" s="103"/>
      <c r="BA19" s="103"/>
      <c r="BB19" s="103"/>
      <c r="BC19" s="103"/>
      <c r="BD19" s="104"/>
      <c r="BE19" s="101" t="s">
        <v>43</v>
      </c>
      <c r="BF19" s="102" t="s">
        <v>43</v>
      </c>
      <c r="BG19" s="104"/>
      <c r="BH19" s="104"/>
      <c r="BI19" s="104"/>
      <c r="BJ19" s="104"/>
      <c r="BK19" s="104"/>
      <c r="BL19" s="101" t="s">
        <v>43</v>
      </c>
      <c r="BM19" s="102" t="s">
        <v>43</v>
      </c>
      <c r="BN19" s="104"/>
      <c r="BO19" s="104"/>
      <c r="BP19" s="104"/>
      <c r="BQ19" s="104"/>
      <c r="BR19" s="104"/>
      <c r="BS19" s="101" t="s">
        <v>43</v>
      </c>
      <c r="BT19" s="102" t="s">
        <v>43</v>
      </c>
      <c r="BU19" s="105"/>
      <c r="BV19" s="105"/>
      <c r="BW19" s="105"/>
      <c r="BX19" s="105"/>
      <c r="BY19" s="105"/>
      <c r="BZ19" s="101" t="s">
        <v>43</v>
      </c>
      <c r="CA19" s="102" t="s">
        <v>43</v>
      </c>
      <c r="CB19" s="106"/>
      <c r="CC19" s="106"/>
      <c r="CD19" s="102" t="s">
        <v>43</v>
      </c>
      <c r="CE19" s="107"/>
      <c r="CF19" s="107"/>
    </row>
    <row r="20" spans="3:84" ht="35.1" customHeight="1" thickTop="1" x14ac:dyDescent="0.25">
      <c r="C20" s="57">
        <v>4</v>
      </c>
      <c r="D20" s="54" t="s">
        <v>55</v>
      </c>
      <c r="E20" s="38"/>
      <c r="F20" s="38"/>
      <c r="G20" s="38"/>
      <c r="H20" s="90" t="s">
        <v>43</v>
      </c>
      <c r="I20" s="91" t="s">
        <v>43</v>
      </c>
      <c r="J20" s="38"/>
      <c r="K20" s="38"/>
      <c r="L20" s="38"/>
      <c r="M20" s="38"/>
      <c r="N20" s="38"/>
      <c r="O20" s="90" t="s">
        <v>43</v>
      </c>
      <c r="P20" s="91" t="s">
        <v>43</v>
      </c>
      <c r="Q20" s="38"/>
      <c r="R20" s="38"/>
      <c r="S20" s="38"/>
      <c r="T20" s="38"/>
      <c r="U20" s="108"/>
      <c r="V20" s="90" t="s">
        <v>43</v>
      </c>
      <c r="W20" s="91" t="s">
        <v>43</v>
      </c>
      <c r="X20" s="91"/>
      <c r="Y20" s="91"/>
      <c r="Z20" s="95"/>
      <c r="AA20" s="95"/>
      <c r="AB20" s="95"/>
      <c r="AC20" s="90" t="s">
        <v>43</v>
      </c>
      <c r="AD20" s="91" t="s">
        <v>43</v>
      </c>
      <c r="AE20" s="95"/>
      <c r="AF20" s="95"/>
      <c r="AG20" s="95"/>
      <c r="AH20" s="95"/>
      <c r="AI20" s="95"/>
      <c r="AJ20" s="90" t="s">
        <v>43</v>
      </c>
      <c r="AK20" s="91" t="s">
        <v>43</v>
      </c>
      <c r="AL20" s="95"/>
      <c r="AM20" s="95"/>
      <c r="AN20" s="95"/>
      <c r="AO20" s="95"/>
      <c r="AP20" s="95"/>
      <c r="AQ20" s="90" t="s">
        <v>43</v>
      </c>
      <c r="AR20" s="91" t="s">
        <v>43</v>
      </c>
      <c r="AS20" s="95"/>
      <c r="AT20" s="95"/>
      <c r="AU20" s="93"/>
      <c r="AV20" s="93"/>
      <c r="AW20" s="93"/>
      <c r="AX20" s="90" t="s">
        <v>43</v>
      </c>
      <c r="AY20" s="91" t="s">
        <v>43</v>
      </c>
      <c r="AZ20" s="92"/>
      <c r="BA20" s="92"/>
      <c r="BB20" s="92"/>
      <c r="BC20" s="123"/>
      <c r="BD20" s="94"/>
      <c r="BE20" s="90" t="s">
        <v>43</v>
      </c>
      <c r="BF20" s="91" t="s">
        <v>43</v>
      </c>
      <c r="BG20" s="94"/>
      <c r="BH20" s="94"/>
      <c r="BI20" s="94"/>
      <c r="BJ20" s="94"/>
      <c r="BK20" s="94"/>
      <c r="BL20" s="90" t="s">
        <v>43</v>
      </c>
      <c r="BM20" s="91" t="s">
        <v>43</v>
      </c>
      <c r="BN20" s="94"/>
      <c r="BO20" s="94"/>
      <c r="BP20" s="94"/>
      <c r="BQ20" s="94"/>
      <c r="BR20" s="94"/>
      <c r="BS20" s="90" t="s">
        <v>43</v>
      </c>
      <c r="BT20" s="91" t="s">
        <v>43</v>
      </c>
      <c r="BU20" s="93"/>
      <c r="BV20" s="93"/>
      <c r="BW20" s="93"/>
      <c r="BX20" s="93"/>
      <c r="BY20" s="93"/>
      <c r="BZ20" s="90" t="s">
        <v>43</v>
      </c>
      <c r="CA20" s="91" t="s">
        <v>43</v>
      </c>
      <c r="CB20" s="95"/>
      <c r="CC20" s="95"/>
      <c r="CD20" s="91" t="s">
        <v>43</v>
      </c>
      <c r="CE20" s="96"/>
      <c r="CF20" s="96"/>
    </row>
    <row r="21" spans="3:84" ht="35.1" customHeight="1" x14ac:dyDescent="0.25">
      <c r="C21" s="57"/>
      <c r="D21" s="54"/>
      <c r="E21" s="67"/>
      <c r="F21" s="67"/>
      <c r="G21" s="67"/>
      <c r="H21" s="26" t="s">
        <v>43</v>
      </c>
      <c r="I21" s="27" t="s">
        <v>43</v>
      </c>
      <c r="J21" s="67"/>
      <c r="K21" s="67"/>
      <c r="L21" s="67"/>
      <c r="M21" s="67"/>
      <c r="N21" s="67"/>
      <c r="O21" s="26" t="s">
        <v>43</v>
      </c>
      <c r="P21" s="27" t="s">
        <v>43</v>
      </c>
      <c r="Q21" s="67"/>
      <c r="R21" s="67"/>
      <c r="S21" s="67"/>
      <c r="T21" s="67"/>
      <c r="U21" s="29"/>
      <c r="V21" s="26" t="s">
        <v>43</v>
      </c>
      <c r="W21" s="27" t="s">
        <v>43</v>
      </c>
      <c r="X21" s="27"/>
      <c r="Y21" s="27"/>
      <c r="Z21" s="28"/>
      <c r="AA21" s="28"/>
      <c r="AB21" s="28"/>
      <c r="AC21" s="26" t="s">
        <v>43</v>
      </c>
      <c r="AD21" s="27" t="s">
        <v>43</v>
      </c>
      <c r="AE21" s="28"/>
      <c r="AF21" s="28"/>
      <c r="AG21" s="28"/>
      <c r="AH21" s="28"/>
      <c r="AI21" s="28"/>
      <c r="AJ21" s="26" t="s">
        <v>43</v>
      </c>
      <c r="AK21" s="27" t="s">
        <v>43</v>
      </c>
      <c r="AL21" s="28"/>
      <c r="AM21" s="28"/>
      <c r="AN21" s="28"/>
      <c r="AO21" s="28"/>
      <c r="AP21" s="28"/>
      <c r="AQ21" s="26" t="s">
        <v>43</v>
      </c>
      <c r="AR21" s="27" t="s">
        <v>43</v>
      </c>
      <c r="AS21" s="28"/>
      <c r="AT21" s="28"/>
      <c r="AU21" s="28"/>
      <c r="AV21" s="28"/>
      <c r="AW21" s="28"/>
      <c r="AX21" s="26" t="s">
        <v>43</v>
      </c>
      <c r="AY21" s="27" t="s">
        <v>43</v>
      </c>
      <c r="AZ21" s="70"/>
      <c r="BA21" s="70"/>
      <c r="BB21" s="70"/>
      <c r="BC21" s="70"/>
      <c r="BD21" s="71"/>
      <c r="BE21" s="26" t="s">
        <v>43</v>
      </c>
      <c r="BF21" s="27" t="s">
        <v>43</v>
      </c>
      <c r="BG21" s="71"/>
      <c r="BH21" s="71"/>
      <c r="BI21" s="71"/>
      <c r="BJ21" s="33"/>
      <c r="BK21" s="33"/>
      <c r="BL21" s="26" t="s">
        <v>43</v>
      </c>
      <c r="BM21" s="27" t="s">
        <v>43</v>
      </c>
      <c r="BN21" s="33"/>
      <c r="BO21" s="33"/>
      <c r="BP21" s="33"/>
      <c r="BQ21" s="33"/>
      <c r="BR21" s="33"/>
      <c r="BS21" s="26" t="s">
        <v>43</v>
      </c>
      <c r="BT21" s="27" t="s">
        <v>43</v>
      </c>
      <c r="BU21" s="33"/>
      <c r="BV21" s="33"/>
      <c r="BW21" s="33"/>
      <c r="BX21" s="33"/>
      <c r="BY21" s="33"/>
      <c r="BZ21" s="26" t="s">
        <v>43</v>
      </c>
      <c r="CA21" s="27" t="s">
        <v>43</v>
      </c>
      <c r="CB21" s="28"/>
      <c r="CC21" s="28"/>
      <c r="CD21" s="27" t="s">
        <v>43</v>
      </c>
      <c r="CE21" s="15"/>
      <c r="CF21" s="15"/>
    </row>
    <row r="22" spans="3:84" ht="35.1" customHeight="1" x14ac:dyDescent="0.25">
      <c r="C22" s="58"/>
      <c r="D22" s="55"/>
      <c r="E22" s="67"/>
      <c r="F22" s="67"/>
      <c r="G22" s="67"/>
      <c r="H22" s="26" t="s">
        <v>43</v>
      </c>
      <c r="I22" s="27" t="s">
        <v>43</v>
      </c>
      <c r="J22" s="67"/>
      <c r="K22" s="67"/>
      <c r="L22" s="67"/>
      <c r="M22" s="67"/>
      <c r="N22" s="67"/>
      <c r="O22" s="26" t="s">
        <v>43</v>
      </c>
      <c r="P22" s="27" t="s">
        <v>43</v>
      </c>
      <c r="Q22" s="67"/>
      <c r="R22" s="67"/>
      <c r="S22" s="67"/>
      <c r="T22" s="67"/>
      <c r="U22" s="25"/>
      <c r="V22" s="26" t="s">
        <v>43</v>
      </c>
      <c r="W22" s="27" t="s">
        <v>43</v>
      </c>
      <c r="X22" s="25"/>
      <c r="Y22" s="25"/>
      <c r="Z22" s="15"/>
      <c r="AA22" s="15"/>
      <c r="AB22" s="15"/>
      <c r="AC22" s="26" t="s">
        <v>43</v>
      </c>
      <c r="AD22" s="27" t="s">
        <v>43</v>
      </c>
      <c r="AE22" s="15"/>
      <c r="AF22" s="15"/>
      <c r="AG22" s="15"/>
      <c r="AH22" s="15"/>
      <c r="AI22" s="15"/>
      <c r="AJ22" s="26" t="s">
        <v>43</v>
      </c>
      <c r="AK22" s="27" t="s">
        <v>43</v>
      </c>
      <c r="AL22" s="15"/>
      <c r="AM22" s="15"/>
      <c r="AN22" s="15"/>
      <c r="AO22" s="15"/>
      <c r="AP22" s="15"/>
      <c r="AQ22" s="26" t="s">
        <v>43</v>
      </c>
      <c r="AR22" s="27" t="s">
        <v>43</v>
      </c>
      <c r="AS22" s="15"/>
      <c r="AT22" s="15"/>
      <c r="AU22" s="15"/>
      <c r="AV22" s="15"/>
      <c r="AW22" s="15"/>
      <c r="AX22" s="26" t="s">
        <v>43</v>
      </c>
      <c r="AY22" s="27" t="s">
        <v>43</v>
      </c>
      <c r="AZ22" s="15"/>
      <c r="BA22" s="15"/>
      <c r="BB22" s="15"/>
      <c r="BC22" s="15"/>
      <c r="BD22" s="15"/>
      <c r="BE22" s="26" t="s">
        <v>43</v>
      </c>
      <c r="BF22" s="27" t="s">
        <v>43</v>
      </c>
      <c r="BG22" s="15"/>
      <c r="BH22" s="76"/>
      <c r="BI22" s="76"/>
      <c r="BJ22" s="76"/>
      <c r="BK22" s="76"/>
      <c r="BL22" s="26" t="s">
        <v>43</v>
      </c>
      <c r="BM22" s="27" t="s">
        <v>43</v>
      </c>
      <c r="BN22" s="76"/>
      <c r="BO22" s="76"/>
      <c r="BP22" s="76"/>
      <c r="BQ22" s="76"/>
      <c r="BR22" s="76"/>
      <c r="BS22" s="26" t="s">
        <v>43</v>
      </c>
      <c r="BT22" s="27" t="s">
        <v>43</v>
      </c>
      <c r="BU22" s="88"/>
      <c r="BV22" s="88"/>
      <c r="BW22" s="88"/>
      <c r="BX22" s="88"/>
      <c r="BY22" s="88"/>
      <c r="BZ22" s="26" t="s">
        <v>43</v>
      </c>
      <c r="CA22" s="27" t="s">
        <v>43</v>
      </c>
      <c r="CB22" s="88"/>
      <c r="CC22" s="88"/>
      <c r="CD22" s="27" t="s">
        <v>43</v>
      </c>
      <c r="CE22" s="88"/>
      <c r="CF22" s="88"/>
    </row>
    <row r="23" spans="3:84" ht="22.5" customHeight="1" x14ac:dyDescent="0.25"/>
    <row r="24" spans="3:84" ht="22.5" customHeight="1" x14ac:dyDescent="0.3"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3:84" ht="30.75" customHeight="1" x14ac:dyDescent="0.3">
      <c r="D25" s="77"/>
      <c r="E25" s="47" t="s">
        <v>50</v>
      </c>
      <c r="F25" s="47"/>
      <c r="G25" s="47"/>
      <c r="H25" s="47"/>
      <c r="I25" s="47"/>
      <c r="J25" s="47"/>
      <c r="K25" s="47" t="s">
        <v>44</v>
      </c>
      <c r="L25" s="47"/>
      <c r="M25" s="47"/>
      <c r="N25" s="47"/>
      <c r="O25" s="47"/>
      <c r="P25" s="80"/>
      <c r="Q25" s="80"/>
      <c r="R25" s="80"/>
      <c r="S25" s="80"/>
      <c r="T25" s="80"/>
      <c r="U25" s="84"/>
      <c r="V25" s="84"/>
      <c r="W25" s="84"/>
      <c r="X25" s="84"/>
      <c r="Y25" s="84"/>
      <c r="Z25" s="84"/>
      <c r="AA25" s="81"/>
      <c r="AB25" s="81"/>
      <c r="AC25" s="81"/>
      <c r="AD25" s="82"/>
    </row>
    <row r="26" spans="3:84" ht="32.25" customHeight="1" x14ac:dyDescent="0.3">
      <c r="D26" s="78"/>
      <c r="E26" s="46" t="s">
        <v>51</v>
      </c>
      <c r="F26" s="46"/>
      <c r="G26" s="46"/>
      <c r="H26" s="46"/>
      <c r="I26" s="46"/>
      <c r="J26" s="46"/>
      <c r="K26" s="85" t="s">
        <v>48</v>
      </c>
      <c r="L26" s="86"/>
      <c r="M26" s="86"/>
      <c r="N26" s="86"/>
      <c r="O26" s="87"/>
      <c r="P26" s="83"/>
      <c r="Q26" s="83"/>
      <c r="R26" s="83"/>
      <c r="S26" s="83"/>
      <c r="T26" s="83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J26" s="37"/>
      <c r="AQ26" s="37"/>
    </row>
    <row r="27" spans="3:84" ht="29.25" customHeight="1" x14ac:dyDescent="0.3">
      <c r="D27" s="79"/>
      <c r="E27" s="47" t="s">
        <v>56</v>
      </c>
      <c r="F27" s="47"/>
      <c r="G27" s="47"/>
      <c r="H27" s="47"/>
      <c r="I27" s="47"/>
      <c r="J27" s="47"/>
      <c r="K27" s="47" t="s">
        <v>44</v>
      </c>
      <c r="L27" s="47"/>
      <c r="M27" s="47"/>
      <c r="N27" s="47"/>
      <c r="O27" s="47"/>
      <c r="P27" s="80"/>
      <c r="Q27" s="80"/>
      <c r="R27" s="80"/>
      <c r="S27" s="80"/>
      <c r="T27" s="80"/>
      <c r="U27" s="84"/>
      <c r="V27" s="84"/>
      <c r="W27" s="84"/>
      <c r="X27" s="84"/>
      <c r="Y27" s="84"/>
      <c r="Z27" s="84"/>
      <c r="AA27" s="81"/>
      <c r="AB27" s="81"/>
      <c r="AC27" s="81"/>
      <c r="AD27" s="82"/>
    </row>
    <row r="28" spans="3:84" ht="18.75" x14ac:dyDescent="0.3"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35"/>
      <c r="AB28" s="35"/>
      <c r="AC28" s="35"/>
    </row>
    <row r="29" spans="3:84" ht="33" customHeight="1" x14ac:dyDescent="0.3"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48"/>
      <c r="V29" s="48"/>
      <c r="W29" s="48"/>
      <c r="X29" s="48"/>
      <c r="Y29" s="48"/>
      <c r="Z29" s="48"/>
      <c r="AA29" s="48"/>
      <c r="AB29" s="48"/>
      <c r="AC29" s="48"/>
    </row>
  </sheetData>
  <mergeCells count="25">
    <mergeCell ref="E25:J25"/>
    <mergeCell ref="E26:J26"/>
    <mergeCell ref="E27:J27"/>
    <mergeCell ref="K25:O25"/>
    <mergeCell ref="K27:O27"/>
    <mergeCell ref="K26:O26"/>
    <mergeCell ref="C5:CF7"/>
    <mergeCell ref="AY9:CC9"/>
    <mergeCell ref="D9:D10"/>
    <mergeCell ref="C9:C10"/>
    <mergeCell ref="U9:AX9"/>
    <mergeCell ref="CD9:CF9"/>
    <mergeCell ref="E9:T9"/>
    <mergeCell ref="D28:Z28"/>
    <mergeCell ref="U29:AC29"/>
    <mergeCell ref="C8:CF8"/>
    <mergeCell ref="D24:AD24"/>
    <mergeCell ref="D11:D13"/>
    <mergeCell ref="C11:C13"/>
    <mergeCell ref="D14:D16"/>
    <mergeCell ref="C14:C16"/>
    <mergeCell ref="D17:D19"/>
    <mergeCell ref="C17:C19"/>
    <mergeCell ref="D20:D22"/>
    <mergeCell ref="C20:C22"/>
  </mergeCells>
  <printOptions horizontalCentered="1"/>
  <pageMargins left="0.23622047244094491" right="0.78740157480314965" top="0.74803149606299213" bottom="0.74803149606299213" header="0.31496062992125984" footer="0.31496062992125984"/>
  <pageSetup paperSize="8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MPEC paliwo</vt:lpstr>
      <vt:lpstr>Harmonogram robót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A.Durlak</cp:lastModifiedBy>
  <cp:lastPrinted>2023-07-05T11:57:51Z</cp:lastPrinted>
  <dcterms:created xsi:type="dcterms:W3CDTF">2019-11-07T06:52:55Z</dcterms:created>
  <dcterms:modified xsi:type="dcterms:W3CDTF">2023-07-11T13:24:57Z</dcterms:modified>
</cp:coreProperties>
</file>